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75" windowHeight="5565" activeTab="3"/>
  </bookViews>
  <sheets>
    <sheet name="Composition" sheetId="1" r:id="rId1"/>
    <sheet name="Export" sheetId="2" r:id="rId2"/>
    <sheet name="Import" sheetId="3" r:id="rId3"/>
    <sheet name="Partners" sheetId="4" r:id="rId4"/>
  </sheets>
  <definedNames>
    <definedName name="_xlnm.Print_Area" localSheetId="0">'Composition'!#REF!</definedName>
    <definedName name="_xlnm.Print_Area" localSheetId="1">'Export'!$A$1:$K$36</definedName>
    <definedName name="_xlnm.Print_Area" localSheetId="2">'Import'!$A$1:$G$34</definedName>
  </definedNames>
  <calcPr fullCalcOnLoad="1"/>
</workbook>
</file>

<file path=xl/sharedStrings.xml><?xml version="1.0" encoding="utf-8"?>
<sst xmlns="http://schemas.openxmlformats.org/spreadsheetml/2006/main" count="187" uniqueCount="129">
  <si>
    <t>S.N</t>
  </si>
  <si>
    <t>Commodities</t>
  </si>
  <si>
    <t>Unit</t>
  </si>
  <si>
    <t>Quantity</t>
  </si>
  <si>
    <t>Value</t>
  </si>
  <si>
    <t>Yarns ( Polyester, Cotton and others)</t>
  </si>
  <si>
    <t>Woolen Carpet</t>
  </si>
  <si>
    <t>Sq.Mtr.</t>
  </si>
  <si>
    <t>Readymade Garments</t>
  </si>
  <si>
    <t>Pcs.</t>
  </si>
  <si>
    <t>Iron and Steel products</t>
  </si>
  <si>
    <t>Cardamom</t>
  </si>
  <si>
    <t>Kg.</t>
  </si>
  <si>
    <t>Juices</t>
  </si>
  <si>
    <t>Tea</t>
  </si>
  <si>
    <t>Textiles</t>
  </si>
  <si>
    <t>Woolen and Pashmina shawls</t>
  </si>
  <si>
    <t>Footwear</t>
  </si>
  <si>
    <t>Copper and articles thereof</t>
  </si>
  <si>
    <t>Medicinal Herbs</t>
  </si>
  <si>
    <t>Lentils</t>
  </si>
  <si>
    <t>Hides &amp; Skins</t>
  </si>
  <si>
    <t>Noodles, pasta and like</t>
  </si>
  <si>
    <t>Ginger</t>
  </si>
  <si>
    <t>Nepalese paper and paper Products</t>
  </si>
  <si>
    <t>Cotton sacks and bags</t>
  </si>
  <si>
    <t>Articles of silver jewellery</t>
  </si>
  <si>
    <t>Others</t>
  </si>
  <si>
    <t>Total</t>
  </si>
  <si>
    <t>Petroleum Products</t>
  </si>
  <si>
    <t>Iron &amp; Steel and products thereof</t>
  </si>
  <si>
    <t>Machinery and parts</t>
  </si>
  <si>
    <t>Transport Vehicles and parts thereof</t>
  </si>
  <si>
    <t>Electronic and Electrical Equipments</t>
  </si>
  <si>
    <t>Cereals</t>
  </si>
  <si>
    <t>Telecommunication Equipment and parts</t>
  </si>
  <si>
    <t>Gold</t>
  </si>
  <si>
    <t>Pharmaceutical products</t>
  </si>
  <si>
    <t>Aircraft and parts thereof</t>
  </si>
  <si>
    <t>Articles of apparel and clothing accessories</t>
  </si>
  <si>
    <t>Fertilizers</t>
  </si>
  <si>
    <t>Chemicals</t>
  </si>
  <si>
    <t>Man-made staple fibres ( Synthetic, Polyester etc)</t>
  </si>
  <si>
    <t>Silver</t>
  </si>
  <si>
    <t>Rubber and articles thereof</t>
  </si>
  <si>
    <t>Cotton ( Yarn and Fabrics)</t>
  </si>
  <si>
    <t>Wool, fine or coarse animal hair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</si>
  <si>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</si>
  <si>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</si>
  <si>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</si>
  <si>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</si>
  <si>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</si>
  <si>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</si>
  <si>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</si>
  <si>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</si>
  <si>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</si>
  <si>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>% Change</t>
  </si>
  <si>
    <t>in value</t>
  </si>
  <si>
    <t xml:space="preserve">COMPARISON OF TOTAL EXPORTS OF SOME MAJOR COMMODITIES </t>
  </si>
  <si>
    <t>(Provisional)</t>
  </si>
  <si>
    <t>In '000 Rs.</t>
  </si>
  <si>
    <t>Annual</t>
  </si>
  <si>
    <t xml:space="preserve">COMPARISON OF TOTAL IMPORTS OF SOME MAJOR COMMODITIES </t>
  </si>
  <si>
    <t>Jute and Jute Products</t>
  </si>
  <si>
    <t>Handicrafts ( Painting, Sculpture and statuary)</t>
  </si>
  <si>
    <t>Palm oil</t>
  </si>
  <si>
    <t>Soyabean oil</t>
  </si>
  <si>
    <t>(2019/20)</t>
  </si>
  <si>
    <t>F.Y. 2077/78</t>
  </si>
  <si>
    <t>(2020/21)</t>
  </si>
  <si>
    <t xml:space="preserve">% Share </t>
  </si>
  <si>
    <t>Gold Jewellery</t>
  </si>
  <si>
    <t>F.Y. 2077/78 (2020/21)</t>
  </si>
  <si>
    <t>Rosin and resin acid</t>
  </si>
  <si>
    <t>Dentifrices (toothpaste)</t>
  </si>
  <si>
    <t>Essential Oils</t>
  </si>
  <si>
    <t>Polythene Granules</t>
  </si>
  <si>
    <t>Crude soyabean oil</t>
  </si>
  <si>
    <t>Crude palm Oil</t>
  </si>
  <si>
    <t>Aluminium and articles thereof</t>
  </si>
  <si>
    <t>Low erucic acid rape or colza seeds</t>
  </si>
  <si>
    <t>Cement Clinkers</t>
  </si>
  <si>
    <t>Zinc and articles thereof</t>
  </si>
  <si>
    <t xml:space="preserve">F.Y. 2077/78 </t>
  </si>
  <si>
    <t>Sunflower Oil</t>
  </si>
  <si>
    <t>F.Y. 2078/79 (2021/22)</t>
  </si>
  <si>
    <t>Crude sunflower oil</t>
  </si>
  <si>
    <t>F.Y. 2078/79</t>
  </si>
  <si>
    <t>Major Trading Partners of Nepal</t>
  </si>
  <si>
    <t>Exports</t>
  </si>
  <si>
    <t>Countries/Region</t>
  </si>
  <si>
    <t>India</t>
  </si>
  <si>
    <t>Germany</t>
  </si>
  <si>
    <t>United Kingdom</t>
  </si>
  <si>
    <t>France</t>
  </si>
  <si>
    <t>Australia</t>
  </si>
  <si>
    <t>Turkey</t>
  </si>
  <si>
    <t>Japan</t>
  </si>
  <si>
    <t>Canada</t>
  </si>
  <si>
    <t>Italy</t>
  </si>
  <si>
    <t>China</t>
  </si>
  <si>
    <t>Bangladesh</t>
  </si>
  <si>
    <t>Netherlands</t>
  </si>
  <si>
    <t>Grand Total</t>
  </si>
  <si>
    <t>Imports</t>
  </si>
  <si>
    <t>Argentina</t>
  </si>
  <si>
    <t>Indonesia</t>
  </si>
  <si>
    <t>United Arab Emirates</t>
  </si>
  <si>
    <t>Malaysia</t>
  </si>
  <si>
    <t>(2021/22)</t>
  </si>
  <si>
    <t>Brazil</t>
  </si>
  <si>
    <t>Denmark</t>
  </si>
  <si>
    <t>United States</t>
  </si>
  <si>
    <t>Switzerland</t>
  </si>
  <si>
    <t>Woolen Felt Products</t>
  </si>
  <si>
    <t>Ukraine</t>
  </si>
  <si>
    <t>F.Y. 2076/77 (2019/20)  Shrawan- Marga</t>
  </si>
  <si>
    <t>F.Y. 2077/78 (2020/21)  Shrawan- Marga</t>
  </si>
  <si>
    <t>F.Y. 2078/79 (2020/21)  Shrawan- Marga</t>
  </si>
  <si>
    <t>Percentage Change in first five Month of F.Y. 2077/78 compared to same period of the previous year</t>
  </si>
  <si>
    <t>Percentage Change in First five Month of F.Y. 2078/79 compared to same period of the previous year</t>
  </si>
  <si>
    <t>DURING THE FIRST  FIVE MONTH OF THE F.Y. 2077/78 AND 2078/79</t>
  </si>
  <si>
    <t xml:space="preserve"> Shrawan -Marga</t>
  </si>
  <si>
    <t>IN THE FIRST  FIVE MONTH OF THE F.Y. 2077/78 AND 2078/79</t>
  </si>
  <si>
    <t xml:space="preserve"> Shrawan - Marga</t>
  </si>
  <si>
    <t xml:space="preserve">    F.Y. 2077/78        (Shrawan - Marga)</t>
  </si>
  <si>
    <t xml:space="preserve">    F.Y. 2078/79        (Shrawan- Marga)</t>
  </si>
  <si>
    <t>(First Five Month Provisional)</t>
  </si>
  <si>
    <t>Thailand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</si>
</sst>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#,##0.0"/>
    <numFmt numFmtId="174" formatCode="0.0"/>
    <numFmt numFmtId="175" formatCode="_(* #,##0.0_);_(* \(#,##0.0\);_(* &quot;-&quot;??_);_(@_)"/>
    <numFmt numFmtId="176" formatCode="0.0000"/>
    <numFmt numFmtId="177" formatCode="0.000"/>
    <numFmt numFmtId="178" formatCode="#,##0.000"/>
    <numFmt numFmtId="179" formatCode="_(* #,##0.000_);_(* \(#,##0.000\);_(* &quot;-&quot;??_);_(@_)"/>
    <numFmt numFmtId="180" formatCode="[$-409]dddd\,\ mmmm\ dd\,\ yyyy"/>
    <numFmt numFmtId="181" formatCode="[$-409]h:mm:ss\ AM/PM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(* #,##0.00000000_);_(* \(#,##0.00000000\);_(* &quot;-&quot;??_);_(@_)"/>
    <numFmt numFmtId="187" formatCode="_(* #,##0.000000000_);_(* \(#,##0.000000000\);_(* &quot;-&quot;??_);_(@_)"/>
    <numFmt numFmtId="188" formatCode="_(* #,##0.0000000000_);_(* \(#,##0.0000000000\);_(* &quot;-&quot;??_);_(@_)"/>
    <numFmt numFmtId="189" formatCode="_(* #,##0.00000000000_);_(* \(#,##0.00000000000\);_(* &quot;-&quot;??_);_(@_)"/>
    <numFmt numFmtId="190" formatCode="0.000000"/>
    <numFmt numFmtId="191" formatCode="0.00000"/>
    <numFmt numFmtId="192" formatCode="0.0000000"/>
    <numFmt numFmtId="193" formatCode="_(* #,##0.0_);_(* \(#,##0.0\);_(* &quot;-&quot;?_);_(@_)"/>
    <numFmt numFmtId="194" formatCode="_-* #,##0.0_-;\-* #,##0.0_-;_-* &quot;-&quot;??_-;_-@_-"/>
    <numFmt numFmtId="195" formatCode="_-* #,##0_-;\-* #,##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172" fontId="19" fillId="0" borderId="0" xfId="42" applyNumberFormat="1" applyFont="1" applyAlignment="1">
      <alignment/>
    </xf>
    <xf numFmtId="0" fontId="21" fillId="0" borderId="0" xfId="0" applyFont="1" applyBorder="1" applyAlignment="1">
      <alignment horizontal="right"/>
    </xf>
    <xf numFmtId="0" fontId="19" fillId="0" borderId="12" xfId="0" applyFont="1" applyBorder="1" applyAlignment="1">
      <alignment/>
    </xf>
    <xf numFmtId="0" fontId="21" fillId="0" borderId="13" xfId="0" applyFont="1" applyBorder="1" applyAlignment="1">
      <alignment horizontal="right" vertical="top"/>
    </xf>
    <xf numFmtId="172" fontId="21" fillId="0" borderId="13" xfId="42" applyNumberFormat="1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12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21" fillId="0" borderId="16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/>
    </xf>
    <xf numFmtId="0" fontId="21" fillId="0" borderId="14" xfId="0" applyFont="1" applyBorder="1" applyAlignment="1">
      <alignment vertical="top"/>
    </xf>
    <xf numFmtId="0" fontId="21" fillId="0" borderId="17" xfId="0" applyFont="1" applyBorder="1" applyAlignment="1">
      <alignment horizontal="left"/>
    </xf>
    <xf numFmtId="0" fontId="22" fillId="0" borderId="18" xfId="0" applyFont="1" applyBorder="1" applyAlignment="1">
      <alignment/>
    </xf>
    <xf numFmtId="0" fontId="19" fillId="0" borderId="19" xfId="0" applyFont="1" applyBorder="1" applyAlignment="1">
      <alignment/>
    </xf>
    <xf numFmtId="43" fontId="24" fillId="0" borderId="20" xfId="0" applyNumberFormat="1" applyFont="1" applyBorder="1" applyAlignment="1">
      <alignment vertical="top"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1" xfId="0" applyFont="1" applyBorder="1" applyAlignment="1">
      <alignment/>
    </xf>
    <xf numFmtId="43" fontId="24" fillId="0" borderId="12" xfId="0" applyNumberFormat="1" applyFont="1" applyBorder="1" applyAlignment="1">
      <alignment vertical="top"/>
    </xf>
    <xf numFmtId="0" fontId="24" fillId="0" borderId="16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0" xfId="0" applyFont="1" applyBorder="1" applyAlignment="1">
      <alignment/>
    </xf>
    <xf numFmtId="172" fontId="2" fillId="0" borderId="0" xfId="42" applyNumberFormat="1" applyFont="1" applyBorder="1" applyAlignment="1">
      <alignment horizontal="left"/>
    </xf>
    <xf numFmtId="172" fontId="2" fillId="0" borderId="0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0" fontId="48" fillId="0" borderId="0" xfId="0" applyFont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>
      <alignment horizontal="right"/>
    </xf>
    <xf numFmtId="0" fontId="27" fillId="0" borderId="21" xfId="0" applyFont="1" applyBorder="1" applyAlignment="1">
      <alignment horizontal="center" vertical="top"/>
    </xf>
    <xf numFmtId="0" fontId="49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Alignment="1">
      <alignment horizontal="center"/>
    </xf>
    <xf numFmtId="172" fontId="50" fillId="0" borderId="15" xfId="42" applyNumberFormat="1" applyFont="1" applyBorder="1" applyAlignment="1">
      <alignment vertical="top"/>
    </xf>
    <xf numFmtId="172" fontId="50" fillId="0" borderId="0" xfId="42" applyNumberFormat="1" applyFont="1" applyBorder="1" applyAlignment="1">
      <alignment vertical="top"/>
    </xf>
    <xf numFmtId="172" fontId="20" fillId="0" borderId="0" xfId="42" applyNumberFormat="1" applyFont="1" applyBorder="1" applyAlignment="1">
      <alignment vertical="top"/>
    </xf>
    <xf numFmtId="174" fontId="20" fillId="0" borderId="0" xfId="42" applyNumberFormat="1" applyFont="1" applyBorder="1" applyAlignment="1">
      <alignment horizontal="center" vertical="top"/>
    </xf>
    <xf numFmtId="175" fontId="50" fillId="0" borderId="0" xfId="42" applyNumberFormat="1" applyFont="1" applyBorder="1" applyAlignment="1">
      <alignment vertical="top"/>
    </xf>
    <xf numFmtId="172" fontId="21" fillId="0" borderId="12" xfId="42" applyNumberFormat="1" applyFont="1" applyBorder="1" applyAlignment="1">
      <alignment vertical="top"/>
    </xf>
    <xf numFmtId="172" fontId="21" fillId="0" borderId="13" xfId="42" applyNumberFormat="1" applyFont="1" applyBorder="1" applyAlignment="1">
      <alignment vertical="top"/>
    </xf>
    <xf numFmtId="174" fontId="23" fillId="0" borderId="13" xfId="42" applyNumberFormat="1" applyFont="1" applyBorder="1" applyAlignment="1">
      <alignment horizontal="center" vertical="top"/>
    </xf>
    <xf numFmtId="175" fontId="51" fillId="0" borderId="12" xfId="42" applyNumberFormat="1" applyFont="1" applyBorder="1" applyAlignment="1">
      <alignment vertical="top"/>
    </xf>
    <xf numFmtId="172" fontId="50" fillId="0" borderId="0" xfId="42" applyNumberFormat="1" applyFont="1" applyBorder="1" applyAlignment="1">
      <alignment/>
    </xf>
    <xf numFmtId="172" fontId="51" fillId="0" borderId="16" xfId="42" applyNumberFormat="1" applyFont="1" applyBorder="1" applyAlignment="1">
      <alignment vertical="top"/>
    </xf>
    <xf numFmtId="172" fontId="51" fillId="0" borderId="15" xfId="42" applyNumberFormat="1" applyFont="1" applyBorder="1" applyAlignment="1">
      <alignment vertical="top"/>
    </xf>
    <xf numFmtId="172" fontId="21" fillId="0" borderId="15" xfId="42" applyNumberFormat="1" applyFont="1" applyBorder="1" applyAlignment="1">
      <alignment vertical="top"/>
    </xf>
    <xf numFmtId="174" fontId="23" fillId="0" borderId="15" xfId="42" applyNumberFormat="1" applyFont="1" applyBorder="1" applyAlignment="1">
      <alignment horizontal="center" vertical="top"/>
    </xf>
    <xf numFmtId="172" fontId="21" fillId="0" borderId="10" xfId="42" applyNumberFormat="1" applyFont="1" applyBorder="1" applyAlignment="1">
      <alignment vertical="top"/>
    </xf>
    <xf numFmtId="172" fontId="21" fillId="0" borderId="14" xfId="42" applyNumberFormat="1" applyFont="1" applyBorder="1" applyAlignment="1">
      <alignment vertical="top"/>
    </xf>
    <xf numFmtId="175" fontId="21" fillId="0" borderId="10" xfId="42" applyNumberFormat="1" applyFont="1" applyBorder="1" applyAlignment="1">
      <alignment horizontal="right" vertical="top"/>
    </xf>
    <xf numFmtId="0" fontId="19" fillId="0" borderId="12" xfId="0" applyFont="1" applyBorder="1" applyAlignment="1">
      <alignment vertical="top"/>
    </xf>
    <xf numFmtId="0" fontId="19" fillId="0" borderId="13" xfId="0" applyNumberFormat="1" applyFont="1" applyBorder="1" applyAlignment="1">
      <alignment vertical="top"/>
    </xf>
    <xf numFmtId="172" fontId="50" fillId="0" borderId="20" xfId="42" applyNumberFormat="1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19" fillId="0" borderId="15" xfId="0" applyFont="1" applyBorder="1" applyAlignment="1">
      <alignment vertical="top"/>
    </xf>
    <xf numFmtId="172" fontId="20" fillId="0" borderId="0" xfId="42" applyNumberFormat="1" applyFont="1" applyBorder="1" applyAlignment="1">
      <alignment horizontal="right" vertical="center"/>
    </xf>
    <xf numFmtId="0" fontId="19" fillId="0" borderId="15" xfId="0" applyNumberFormat="1" applyFont="1" applyBorder="1" applyAlignment="1">
      <alignment vertical="top"/>
    </xf>
    <xf numFmtId="172" fontId="20" fillId="0" borderId="15" xfId="42" applyNumberFormat="1" applyFont="1" applyBorder="1" applyAlignment="1">
      <alignment horizontal="right" vertical="top"/>
    </xf>
    <xf numFmtId="172" fontId="20" fillId="0" borderId="0" xfId="42" applyNumberFormat="1" applyFont="1" applyBorder="1" applyAlignment="1">
      <alignment horizontal="right" vertical="top"/>
    </xf>
    <xf numFmtId="172" fontId="50" fillId="0" borderId="16" xfId="42" applyNumberFormat="1" applyFont="1" applyBorder="1" applyAlignment="1">
      <alignment vertical="top"/>
    </xf>
    <xf numFmtId="172" fontId="52" fillId="0" borderId="15" xfId="42" applyNumberFormat="1" applyFont="1" applyBorder="1" applyAlignment="1">
      <alignment vertical="top"/>
    </xf>
    <xf numFmtId="172" fontId="50" fillId="0" borderId="16" xfId="42" applyNumberFormat="1" applyFont="1" applyBorder="1" applyAlignment="1">
      <alignment/>
    </xf>
    <xf numFmtId="172" fontId="51" fillId="0" borderId="22" xfId="42" applyNumberFormat="1" applyFont="1" applyBorder="1" applyAlignment="1">
      <alignment vertical="top"/>
    </xf>
    <xf numFmtId="172" fontId="51" fillId="0" borderId="23" xfId="42" applyNumberFormat="1" applyFont="1" applyBorder="1" applyAlignment="1">
      <alignment vertical="top"/>
    </xf>
    <xf numFmtId="175" fontId="51" fillId="0" borderId="24" xfId="42" applyNumberFormat="1" applyFont="1" applyBorder="1" applyAlignment="1">
      <alignment vertical="top"/>
    </xf>
    <xf numFmtId="172" fontId="51" fillId="0" borderId="0" xfId="42" applyNumberFormat="1" applyFont="1" applyBorder="1" applyAlignment="1">
      <alignment vertical="top"/>
    </xf>
    <xf numFmtId="0" fontId="19" fillId="0" borderId="0" xfId="0" applyNumberFormat="1" applyFont="1" applyBorder="1" applyAlignment="1">
      <alignment vertical="top"/>
    </xf>
    <xf numFmtId="174" fontId="50" fillId="0" borderId="0" xfId="42" applyNumberFormat="1" applyFont="1" applyBorder="1" applyAlignment="1">
      <alignment horizontal="center" vertical="top"/>
    </xf>
    <xf numFmtId="43" fontId="50" fillId="0" borderId="0" xfId="42" applyFont="1" applyBorder="1" applyAlignment="1">
      <alignment vertical="top"/>
    </xf>
    <xf numFmtId="172" fontId="23" fillId="0" borderId="18" xfId="42" applyNumberFormat="1" applyFont="1" applyBorder="1" applyAlignment="1">
      <alignment horizontal="right" vertical="top"/>
    </xf>
    <xf numFmtId="172" fontId="23" fillId="0" borderId="15" xfId="42" applyNumberFormat="1" applyFont="1" applyBorder="1" applyAlignment="1">
      <alignment horizontal="right" vertical="top"/>
    </xf>
    <xf numFmtId="172" fontId="20" fillId="0" borderId="18" xfId="42" applyNumberFormat="1" applyFont="1" applyBorder="1" applyAlignment="1">
      <alignment horizontal="right" vertical="top"/>
    </xf>
    <xf numFmtId="172" fontId="50" fillId="0" borderId="18" xfId="42" applyNumberFormat="1" applyFont="1" applyBorder="1" applyAlignment="1">
      <alignment vertical="top"/>
    </xf>
    <xf numFmtId="172" fontId="23" fillId="0" borderId="19" xfId="42" applyNumberFormat="1" applyFont="1" applyBorder="1" applyAlignment="1">
      <alignment horizontal="right" vertical="center"/>
    </xf>
    <xf numFmtId="0" fontId="50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Continuous" vertical="top"/>
    </xf>
    <xf numFmtId="172" fontId="21" fillId="0" borderId="13" xfId="42" applyNumberFormat="1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vertical="top"/>
    </xf>
    <xf numFmtId="172" fontId="21" fillId="0" borderId="15" xfId="42" applyNumberFormat="1" applyFont="1" applyBorder="1" applyAlignment="1">
      <alignment horizontal="center" vertical="top"/>
    </xf>
    <xf numFmtId="172" fontId="21" fillId="0" borderId="15" xfId="42" applyNumberFormat="1" applyFont="1" applyBorder="1" applyAlignment="1" quotePrefix="1">
      <alignment horizontal="center" vertical="top"/>
    </xf>
    <xf numFmtId="0" fontId="21" fillId="0" borderId="10" xfId="0" applyFont="1" applyBorder="1" applyAlignment="1">
      <alignment horizontal="center" vertical="top"/>
    </xf>
    <xf numFmtId="172" fontId="21" fillId="0" borderId="14" xfId="42" applyNumberFormat="1" applyFont="1" applyBorder="1" applyAlignment="1">
      <alignment horizontal="center" vertical="top"/>
    </xf>
    <xf numFmtId="0" fontId="21" fillId="0" borderId="15" xfId="0" applyFont="1" applyBorder="1" applyAlignment="1">
      <alignment horizontal="right" vertical="top"/>
    </xf>
    <xf numFmtId="0" fontId="19" fillId="0" borderId="12" xfId="0" applyFont="1" applyBorder="1" applyAlignment="1">
      <alignment horizontal="center" vertical="top"/>
    </xf>
    <xf numFmtId="173" fontId="20" fillId="0" borderId="20" xfId="42" applyNumberFormat="1" applyFont="1" applyBorder="1" applyAlignment="1">
      <alignment vertical="top"/>
    </xf>
    <xf numFmtId="175" fontId="20" fillId="0" borderId="12" xfId="42" applyNumberFormat="1" applyFont="1" applyBorder="1" applyAlignment="1">
      <alignment vertical="top"/>
    </xf>
    <xf numFmtId="0" fontId="19" fillId="0" borderId="16" xfId="0" applyFont="1" applyBorder="1" applyAlignment="1">
      <alignment horizontal="center" vertical="top"/>
    </xf>
    <xf numFmtId="173" fontId="20" fillId="0" borderId="0" xfId="42" applyNumberFormat="1" applyFont="1" applyBorder="1" applyAlignment="1">
      <alignment vertical="top"/>
    </xf>
    <xf numFmtId="175" fontId="20" fillId="0" borderId="16" xfId="42" applyNumberFormat="1" applyFont="1" applyBorder="1" applyAlignment="1">
      <alignment vertical="top"/>
    </xf>
    <xf numFmtId="172" fontId="20" fillId="0" borderId="16" xfId="42" applyNumberFormat="1" applyFont="1" applyBorder="1" applyAlignment="1">
      <alignment vertical="top"/>
    </xf>
    <xf numFmtId="0" fontId="20" fillId="0" borderId="15" xfId="0" applyFont="1" applyBorder="1" applyAlignment="1">
      <alignment vertical="top"/>
    </xf>
    <xf numFmtId="0" fontId="50" fillId="0" borderId="15" xfId="0" applyFont="1" applyBorder="1" applyAlignment="1">
      <alignment vertical="top"/>
    </xf>
    <xf numFmtId="0" fontId="51" fillId="0" borderId="21" xfId="0" applyFont="1" applyBorder="1" applyAlignment="1">
      <alignment horizontal="left" vertical="top"/>
    </xf>
    <xf numFmtId="0" fontId="51" fillId="0" borderId="21" xfId="0" applyFont="1" applyBorder="1" applyAlignment="1">
      <alignment vertical="top"/>
    </xf>
    <xf numFmtId="172" fontId="51" fillId="0" borderId="24" xfId="42" applyNumberFormat="1" applyFont="1" applyBorder="1" applyAlignment="1">
      <alignment vertical="top"/>
    </xf>
    <xf numFmtId="0" fontId="50" fillId="0" borderId="0" xfId="0" applyFont="1" applyBorder="1" applyAlignment="1">
      <alignment horizontal="left" vertical="top"/>
    </xf>
    <xf numFmtId="43" fontId="50" fillId="0" borderId="0" xfId="42" applyNumberFormat="1" applyFont="1" applyBorder="1" applyAlignment="1">
      <alignment vertical="top"/>
    </xf>
    <xf numFmtId="172" fontId="21" fillId="0" borderId="12" xfId="42" applyNumberFormat="1" applyFont="1" applyBorder="1" applyAlignment="1">
      <alignment horizontal="center" vertical="top"/>
    </xf>
    <xf numFmtId="172" fontId="21" fillId="0" borderId="16" xfId="42" applyNumberFormat="1" applyFont="1" applyBorder="1" applyAlignment="1" quotePrefix="1">
      <alignment horizontal="center" vertical="top"/>
    </xf>
    <xf numFmtId="172" fontId="23" fillId="0" borderId="16" xfId="42" applyNumberFormat="1" applyFont="1" applyBorder="1" applyAlignment="1">
      <alignment horizontal="center" vertical="top"/>
    </xf>
    <xf numFmtId="172" fontId="19" fillId="0" borderId="0" xfId="42" applyNumberFormat="1" applyFont="1" applyFill="1" applyBorder="1" applyAlignment="1">
      <alignment/>
    </xf>
    <xf numFmtId="172" fontId="20" fillId="0" borderId="19" xfId="42" applyNumberFormat="1" applyFont="1" applyBorder="1" applyAlignment="1">
      <alignment horizontal="right" vertical="center"/>
    </xf>
    <xf numFmtId="43" fontId="46" fillId="0" borderId="12" xfId="42" applyFont="1" applyBorder="1" applyAlignment="1">
      <alignment/>
    </xf>
    <xf numFmtId="172" fontId="52" fillId="0" borderId="0" xfId="42" applyNumberFormat="1" applyFont="1" applyBorder="1" applyAlignment="1">
      <alignment vertical="top"/>
    </xf>
    <xf numFmtId="172" fontId="19" fillId="0" borderId="11" xfId="42" applyNumberFormat="1" applyFont="1" applyBorder="1" applyAlignment="1">
      <alignment vertical="top"/>
    </xf>
    <xf numFmtId="172" fontId="50" fillId="0" borderId="17" xfId="42" applyNumberFormat="1" applyFont="1" applyBorder="1" applyAlignment="1">
      <alignment vertical="top"/>
    </xf>
    <xf numFmtId="172" fontId="20" fillId="0" borderId="18" xfId="42" applyNumberFormat="1" applyFont="1" applyBorder="1" applyAlignment="1">
      <alignment horizontal="right" vertical="center"/>
    </xf>
    <xf numFmtId="172" fontId="20" fillId="0" borderId="12" xfId="42" applyNumberFormat="1" applyFont="1" applyBorder="1" applyAlignment="1">
      <alignment vertical="top"/>
    </xf>
    <xf numFmtId="172" fontId="52" fillId="0" borderId="16" xfId="42" applyNumberFormat="1" applyFont="1" applyBorder="1" applyAlignment="1">
      <alignment vertical="top"/>
    </xf>
    <xf numFmtId="172" fontId="50" fillId="0" borderId="10" xfId="42" applyNumberFormat="1" applyFont="1" applyBorder="1" applyAlignment="1">
      <alignment vertical="top"/>
    </xf>
    <xf numFmtId="175" fontId="20" fillId="0" borderId="19" xfId="42" applyNumberFormat="1" applyFont="1" applyBorder="1" applyAlignment="1">
      <alignment vertical="top"/>
    </xf>
    <xf numFmtId="173" fontId="50" fillId="0" borderId="13" xfId="0" applyNumberFormat="1" applyFont="1" applyBorder="1" applyAlignment="1">
      <alignment/>
    </xf>
    <xf numFmtId="173" fontId="50" fillId="0" borderId="15" xfId="0" applyNumberFormat="1" applyFont="1" applyBorder="1" applyAlignment="1">
      <alignment/>
    </xf>
    <xf numFmtId="0" fontId="50" fillId="0" borderId="10" xfId="0" applyFont="1" applyBorder="1" applyAlignment="1">
      <alignment/>
    </xf>
    <xf numFmtId="43" fontId="51" fillId="0" borderId="21" xfId="42" applyNumberFormat="1" applyFont="1" applyBorder="1" applyAlignment="1">
      <alignment/>
    </xf>
    <xf numFmtId="43" fontId="51" fillId="0" borderId="14" xfId="42" applyFont="1" applyBorder="1" applyAlignment="1">
      <alignment horizontal="right"/>
    </xf>
    <xf numFmtId="173" fontId="51" fillId="0" borderId="21" xfId="0" applyNumberFormat="1" applyFont="1" applyBorder="1" applyAlignment="1">
      <alignment/>
    </xf>
    <xf numFmtId="173" fontId="50" fillId="0" borderId="13" xfId="42" applyNumberFormat="1" applyFont="1" applyBorder="1" applyAlignment="1">
      <alignment/>
    </xf>
    <xf numFmtId="173" fontId="50" fillId="0" borderId="15" xfId="42" applyNumberFormat="1" applyFont="1" applyBorder="1" applyAlignment="1">
      <alignment/>
    </xf>
    <xf numFmtId="0" fontId="50" fillId="0" borderId="10" xfId="0" applyFont="1" applyBorder="1" applyAlignment="1">
      <alignment horizontal="left"/>
    </xf>
    <xf numFmtId="0" fontId="21" fillId="0" borderId="21" xfId="0" applyFont="1" applyBorder="1" applyAlignment="1">
      <alignment horizontal="center" vertical="top"/>
    </xf>
    <xf numFmtId="0" fontId="21" fillId="0" borderId="19" xfId="0" applyFont="1" applyBorder="1" applyAlignment="1">
      <alignment horizontal="left" vertical="top"/>
    </xf>
    <xf numFmtId="43" fontId="51" fillId="0" borderId="10" xfId="42" applyFont="1" applyBorder="1" applyAlignment="1">
      <alignment/>
    </xf>
    <xf numFmtId="43" fontId="51" fillId="0" borderId="10" xfId="42" applyNumberFormat="1" applyFont="1" applyBorder="1" applyAlignment="1">
      <alignment/>
    </xf>
    <xf numFmtId="173" fontId="51" fillId="0" borderId="24" xfId="42" applyNumberFormat="1" applyFont="1" applyBorder="1" applyAlignment="1">
      <alignment/>
    </xf>
    <xf numFmtId="0" fontId="24" fillId="0" borderId="17" xfId="0" applyFont="1" applyBorder="1" applyAlignment="1">
      <alignment horizontal="center" vertical="top"/>
    </xf>
    <xf numFmtId="0" fontId="24" fillId="0" borderId="12" xfId="0" applyFont="1" applyBorder="1" applyAlignment="1">
      <alignment horizontal="left" vertical="top"/>
    </xf>
    <xf numFmtId="0" fontId="24" fillId="0" borderId="12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0" fontId="24" fillId="0" borderId="18" xfId="0" applyFont="1" applyBorder="1" applyAlignment="1">
      <alignment horizontal="center" vertical="top"/>
    </xf>
    <xf numFmtId="0" fontId="24" fillId="0" borderId="16" xfId="0" applyFont="1" applyBorder="1" applyAlignment="1">
      <alignment horizontal="left" vertical="top"/>
    </xf>
    <xf numFmtId="0" fontId="24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right"/>
    </xf>
    <xf numFmtId="172" fontId="20" fillId="0" borderId="13" xfId="42" applyNumberFormat="1" applyFont="1" applyBorder="1" applyAlignment="1">
      <alignment vertical="center"/>
    </xf>
    <xf numFmtId="172" fontId="19" fillId="0" borderId="13" xfId="42" applyNumberFormat="1" applyFont="1" applyBorder="1" applyAlignment="1">
      <alignment vertical="top"/>
    </xf>
    <xf numFmtId="172" fontId="20" fillId="0" borderId="15" xfId="42" applyNumberFormat="1" applyFont="1" applyBorder="1" applyAlignment="1">
      <alignment vertical="center"/>
    </xf>
    <xf numFmtId="172" fontId="19" fillId="0" borderId="15" xfId="42" applyNumberFormat="1" applyFont="1" applyBorder="1" applyAlignment="1">
      <alignment vertical="top"/>
    </xf>
    <xf numFmtId="172" fontId="19" fillId="0" borderId="15" xfId="42" applyNumberFormat="1" applyFont="1" applyFill="1" applyBorder="1" applyAlignment="1">
      <alignment vertical="top"/>
    </xf>
    <xf numFmtId="172" fontId="21" fillId="0" borderId="24" xfId="42" applyNumberFormat="1" applyFont="1" applyBorder="1" applyAlignment="1">
      <alignment vertical="top"/>
    </xf>
    <xf numFmtId="172" fontId="51" fillId="0" borderId="21" xfId="42" applyNumberFormat="1" applyFont="1" applyBorder="1" applyAlignment="1">
      <alignment/>
    </xf>
    <xf numFmtId="0" fontId="21" fillId="0" borderId="13" xfId="0" applyFont="1" applyBorder="1" applyAlignment="1">
      <alignment horizontal="center" vertical="top"/>
    </xf>
    <xf numFmtId="0" fontId="21" fillId="0" borderId="15" xfId="0" applyFont="1" applyFill="1" applyBorder="1" applyAlignment="1">
      <alignment horizontal="center" vertical="top"/>
    </xf>
    <xf numFmtId="43" fontId="50" fillId="0" borderId="13" xfId="42" applyFont="1" applyBorder="1" applyAlignment="1">
      <alignment vertical="top"/>
    </xf>
    <xf numFmtId="43" fontId="50" fillId="0" borderId="15" xfId="42" applyFont="1" applyBorder="1" applyAlignment="1">
      <alignment vertical="top"/>
    </xf>
    <xf numFmtId="43" fontId="51" fillId="0" borderId="24" xfId="42" applyFont="1" applyBorder="1" applyAlignment="1">
      <alignment vertical="top"/>
    </xf>
    <xf numFmtId="4" fontId="50" fillId="0" borderId="13" xfId="42" applyNumberFormat="1" applyFont="1" applyBorder="1" applyAlignment="1">
      <alignment horizontal="center" vertical="top"/>
    </xf>
    <xf numFmtId="4" fontId="50" fillId="0" borderId="15" xfId="42" applyNumberFormat="1" applyFont="1" applyBorder="1" applyAlignment="1">
      <alignment horizontal="center" vertical="top"/>
    </xf>
    <xf numFmtId="172" fontId="51" fillId="0" borderId="21" xfId="42" applyNumberFormat="1" applyFont="1" applyBorder="1" applyAlignment="1">
      <alignment vertical="top"/>
    </xf>
    <xf numFmtId="0" fontId="29" fillId="0" borderId="0" xfId="0" applyNumberFormat="1" applyFont="1" applyFill="1" applyBorder="1" applyAlignment="1" applyProtection="1">
      <alignment/>
      <protection/>
    </xf>
    <xf numFmtId="172" fontId="50" fillId="0" borderId="20" xfId="42" applyNumberFormat="1" applyFont="1" applyBorder="1" applyAlignment="1">
      <alignment/>
    </xf>
    <xf numFmtId="172" fontId="50" fillId="0" borderId="17" xfId="42" applyNumberFormat="1" applyFont="1" applyBorder="1" applyAlignment="1">
      <alignment/>
    </xf>
    <xf numFmtId="172" fontId="50" fillId="0" borderId="15" xfId="42" applyNumberFormat="1" applyFont="1" applyBorder="1" applyAlignment="1">
      <alignment/>
    </xf>
    <xf numFmtId="172" fontId="50" fillId="0" borderId="18" xfId="42" applyNumberFormat="1" applyFont="1" applyBorder="1" applyAlignment="1">
      <alignment/>
    </xf>
    <xf numFmtId="172" fontId="52" fillId="0" borderId="0" xfId="42" applyNumberFormat="1" applyFont="1" applyBorder="1" applyAlignment="1">
      <alignment/>
    </xf>
    <xf numFmtId="172" fontId="52" fillId="0" borderId="18" xfId="42" applyNumberFormat="1" applyFont="1" applyBorder="1" applyAlignment="1">
      <alignment/>
    </xf>
    <xf numFmtId="172" fontId="51" fillId="0" borderId="24" xfId="42" applyNumberFormat="1" applyFont="1" applyBorder="1" applyAlignment="1">
      <alignment/>
    </xf>
    <xf numFmtId="172" fontId="20" fillId="0" borderId="10" xfId="42" applyNumberFormat="1" applyFont="1" applyBorder="1" applyAlignment="1">
      <alignment vertical="top"/>
    </xf>
    <xf numFmtId="175" fontId="20" fillId="0" borderId="10" xfId="42" applyNumberFormat="1" applyFont="1" applyBorder="1" applyAlignment="1">
      <alignment vertical="top"/>
    </xf>
    <xf numFmtId="172" fontId="52" fillId="0" borderId="12" xfId="42" applyNumberFormat="1" applyFont="1" applyBorder="1" applyAlignment="1">
      <alignment/>
    </xf>
    <xf numFmtId="43" fontId="20" fillId="0" borderId="0" xfId="42" applyFont="1" applyAlignment="1">
      <alignment/>
    </xf>
    <xf numFmtId="0" fontId="30" fillId="0" borderId="0" xfId="0" applyFont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172" fontId="23" fillId="0" borderId="0" xfId="42" applyNumberFormat="1" applyFont="1" applyBorder="1" applyAlignment="1">
      <alignment horizontal="center" vertical="top"/>
    </xf>
    <xf numFmtId="172" fontId="23" fillId="0" borderId="18" xfId="42" applyNumberFormat="1" applyFont="1" applyBorder="1" applyAlignment="1">
      <alignment horizontal="center" vertical="top"/>
    </xf>
    <xf numFmtId="172" fontId="23" fillId="0" borderId="15" xfId="42" applyNumberFormat="1" applyFont="1" applyBorder="1" applyAlignment="1">
      <alignment horizontal="center" vertical="top"/>
    </xf>
    <xf numFmtId="172" fontId="23" fillId="0" borderId="17" xfId="42" applyNumberFormat="1" applyFont="1" applyBorder="1" applyAlignment="1">
      <alignment horizontal="center" vertical="top"/>
    </xf>
    <xf numFmtId="172" fontId="23" fillId="0" borderId="13" xfId="42" applyNumberFormat="1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3" fillId="0" borderId="0" xfId="0" applyNumberFormat="1" applyFont="1" applyFill="1" applyBorder="1" applyAlignment="1" applyProtection="1">
      <alignment horizontal="center"/>
      <protection/>
    </xf>
    <xf numFmtId="172" fontId="21" fillId="0" borderId="0" xfId="42" applyNumberFormat="1" applyFont="1" applyBorder="1" applyAlignment="1">
      <alignment horizontal="center"/>
    </xf>
    <xf numFmtId="172" fontId="50" fillId="0" borderId="0" xfId="0" applyNumberFormat="1" applyFont="1" applyBorder="1" applyAlignment="1">
      <alignment vertical="top"/>
    </xf>
    <xf numFmtId="1" fontId="50" fillId="0" borderId="18" xfId="0" applyNumberFormat="1" applyFont="1" applyBorder="1" applyAlignment="1">
      <alignment/>
    </xf>
    <xf numFmtId="172" fontId="50" fillId="0" borderId="15" xfId="42" applyNumberFormat="1" applyFont="1" applyBorder="1" applyAlignment="1">
      <alignment/>
    </xf>
    <xf numFmtId="172" fontId="51" fillId="0" borderId="23" xfId="42" applyNumberFormat="1" applyFont="1" applyBorder="1" applyAlignment="1">
      <alignment/>
    </xf>
    <xf numFmtId="4" fontId="51" fillId="0" borderId="24" xfId="42" applyNumberFormat="1" applyFont="1" applyBorder="1" applyAlignment="1">
      <alignment horizontal="center" vertical="top"/>
    </xf>
    <xf numFmtId="172" fontId="50" fillId="0" borderId="0" xfId="42" applyNumberFormat="1" applyFont="1" applyBorder="1" applyAlignment="1">
      <alignment/>
    </xf>
    <xf numFmtId="172" fontId="50" fillId="0" borderId="13" xfId="42" applyNumberFormat="1" applyFont="1" applyBorder="1" applyAlignment="1">
      <alignment/>
    </xf>
    <xf numFmtId="172" fontId="23" fillId="0" borderId="18" xfId="42" applyNumberFormat="1" applyFont="1" applyBorder="1" applyAlignment="1">
      <alignment horizontal="right" vertical="center"/>
    </xf>
    <xf numFmtId="172" fontId="19" fillId="0" borderId="15" xfId="42" applyNumberFormat="1" applyFont="1" applyFill="1" applyBorder="1" applyAlignment="1">
      <alignment/>
    </xf>
    <xf numFmtId="172" fontId="51" fillId="0" borderId="24" xfId="42" applyNumberFormat="1" applyFont="1" applyBorder="1" applyAlignment="1">
      <alignment/>
    </xf>
    <xf numFmtId="43" fontId="0" fillId="0" borderId="0" xfId="42" applyFont="1" applyAlignment="1">
      <alignment/>
    </xf>
    <xf numFmtId="0" fontId="24" fillId="0" borderId="17" xfId="0" applyFont="1" applyBorder="1" applyAlignment="1">
      <alignment horizontal="left" vertical="top"/>
    </xf>
    <xf numFmtId="0" fontId="24" fillId="0" borderId="18" xfId="0" applyFont="1" applyBorder="1" applyAlignment="1">
      <alignment horizontal="left" vertical="top"/>
    </xf>
    <xf numFmtId="0" fontId="24" fillId="0" borderId="13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center"/>
    </xf>
    <xf numFmtId="43" fontId="0" fillId="0" borderId="16" xfId="42" applyFont="1" applyBorder="1" applyAlignment="1">
      <alignment/>
    </xf>
    <xf numFmtId="43" fontId="50" fillId="0" borderId="10" xfId="42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0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3" fontId="0" fillId="0" borderId="12" xfId="42" applyFont="1" applyBorder="1" applyAlignment="1">
      <alignment/>
    </xf>
    <xf numFmtId="0" fontId="19" fillId="0" borderId="10" xfId="0" applyFont="1" applyBorder="1" applyAlignment="1">
      <alignment horizontal="center" vertical="top"/>
    </xf>
    <xf numFmtId="172" fontId="23" fillId="0" borderId="16" xfId="42" applyNumberFormat="1" applyFont="1" applyBorder="1" applyAlignment="1">
      <alignment vertical="top"/>
    </xf>
    <xf numFmtId="43" fontId="17" fillId="0" borderId="12" xfId="42" applyFont="1" applyBorder="1" applyAlignment="1">
      <alignment/>
    </xf>
    <xf numFmtId="20" fontId="24" fillId="0" borderId="20" xfId="0" applyNumberFormat="1" applyFont="1" applyBorder="1" applyAlignment="1" quotePrefix="1">
      <alignment horizontal="right"/>
    </xf>
    <xf numFmtId="174" fontId="24" fillId="0" borderId="13" xfId="0" applyNumberFormat="1" applyFont="1" applyBorder="1" applyAlignment="1">
      <alignment horizontal="left"/>
    </xf>
    <xf numFmtId="175" fontId="31" fillId="0" borderId="16" xfId="42" applyNumberFormat="1" applyFont="1" applyBorder="1" applyAlignment="1">
      <alignment vertical="top"/>
    </xf>
    <xf numFmtId="174" fontId="24" fillId="0" borderId="15" xfId="0" applyNumberFormat="1" applyFont="1" applyBorder="1" applyAlignment="1">
      <alignment horizontal="left"/>
    </xf>
    <xf numFmtId="43" fontId="17" fillId="0" borderId="10" xfId="42" applyFont="1" applyBorder="1" applyAlignment="1">
      <alignment vertical="top"/>
    </xf>
    <xf numFmtId="43" fontId="25" fillId="0" borderId="10" xfId="42" applyFont="1" applyBorder="1" applyAlignment="1">
      <alignment/>
    </xf>
    <xf numFmtId="174" fontId="24" fillId="0" borderId="14" xfId="0" applyNumberFormat="1" applyFont="1" applyBorder="1" applyAlignment="1">
      <alignment horizontal="left"/>
    </xf>
    <xf numFmtId="0" fontId="25" fillId="0" borderId="15" xfId="0" applyFont="1" applyBorder="1" applyAlignment="1">
      <alignment/>
    </xf>
    <xf numFmtId="0" fontId="25" fillId="0" borderId="14" xfId="0" applyFont="1" applyBorder="1" applyAlignment="1">
      <alignment/>
    </xf>
    <xf numFmtId="43" fontId="1" fillId="0" borderId="12" xfId="42" applyFont="1" applyBorder="1" applyAlignment="1">
      <alignment/>
    </xf>
    <xf numFmtId="43" fontId="1" fillId="0" borderId="0" xfId="42" applyFont="1" applyAlignment="1">
      <alignment/>
    </xf>
    <xf numFmtId="20" fontId="24" fillId="0" borderId="0" xfId="0" applyNumberFormat="1" applyFont="1" applyBorder="1" applyAlignment="1" quotePrefix="1">
      <alignment horizontal="right"/>
    </xf>
    <xf numFmtId="175" fontId="31" fillId="0" borderId="0" xfId="42" applyNumberFormat="1" applyFont="1" applyBorder="1" applyAlignment="1">
      <alignment vertical="top"/>
    </xf>
    <xf numFmtId="174" fontId="24" fillId="0" borderId="16" xfId="0" applyNumberFormat="1" applyFont="1" applyBorder="1" applyAlignment="1">
      <alignment vertical="top"/>
    </xf>
    <xf numFmtId="174" fontId="24" fillId="0" borderId="15" xfId="0" applyNumberFormat="1" applyFont="1" applyBorder="1" applyAlignment="1">
      <alignment vertical="top"/>
    </xf>
    <xf numFmtId="0" fontId="24" fillId="0" borderId="10" xfId="0" applyFont="1" applyBorder="1" applyAlignment="1">
      <alignment vertical="top"/>
    </xf>
    <xf numFmtId="0" fontId="24" fillId="0" borderId="14" xfId="0" applyFont="1" applyBorder="1" applyAlignment="1">
      <alignment vertical="top"/>
    </xf>
    <xf numFmtId="172" fontId="50" fillId="0" borderId="20" xfId="42" applyNumberFormat="1" applyFont="1" applyBorder="1" applyAlignment="1">
      <alignment/>
    </xf>
    <xf numFmtId="172" fontId="23" fillId="0" borderId="20" xfId="42" applyNumberFormat="1" applyFont="1" applyBorder="1" applyAlignment="1">
      <alignment horizontal="center" vertical="top"/>
    </xf>
    <xf numFmtId="43" fontId="48" fillId="0" borderId="0" xfId="42" applyFont="1" applyAlignment="1">
      <alignment/>
    </xf>
    <xf numFmtId="43" fontId="49" fillId="0" borderId="0" xfId="42" applyFont="1" applyAlignment="1">
      <alignment/>
    </xf>
    <xf numFmtId="0" fontId="51" fillId="0" borderId="12" xfId="0" applyFont="1" applyBorder="1" applyAlignment="1">
      <alignment vertical="top"/>
    </xf>
    <xf numFmtId="0" fontId="21" fillId="0" borderId="10" xfId="0" applyFont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/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/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40.00390625" style="3" customWidth="1"/>
    <col min="2" max="2" width="14.28125" style="3" bestFit="1" customWidth="1"/>
    <col min="3" max="3" width="16.140625" style="3" customWidth="1"/>
    <col min="4" max="4" width="12.140625" style="3" bestFit="1" customWidth="1"/>
    <col min="5" max="5" width="14.28125" style="3" customWidth="1"/>
    <col min="6" max="6" width="11.28125" style="3" customWidth="1"/>
    <col min="7" max="7" width="11.00390625" style="3" customWidth="1"/>
    <col min="8" max="16384" width="9.140625" style="3" customWidth="1"/>
  </cols>
  <sheetData>
    <row r="1" spans="1:7" ht="18.75">
      <c r="A1" s="175" t="s">
        <v>47</v>
      </c>
      <c r="B1" s="175"/>
      <c r="C1" s="175"/>
      <c r="D1" s="175"/>
      <c r="E1" s="175"/>
      <c r="F1" s="175"/>
      <c r="G1" s="175"/>
    </row>
    <row r="2" spans="1:7" ht="15.75">
      <c r="A2" s="4"/>
      <c r="B2" s="4"/>
      <c r="C2" s="5"/>
      <c r="D2" s="4"/>
      <c r="E2" s="4"/>
      <c r="F2" s="6" t="s">
        <v>48</v>
      </c>
      <c r="G2" s="4"/>
    </row>
    <row r="3" spans="1:7" ht="15.75">
      <c r="A3" s="7"/>
      <c r="B3" s="8" t="s">
        <v>49</v>
      </c>
      <c r="C3" s="9" t="s">
        <v>50</v>
      </c>
      <c r="D3" s="10" t="s">
        <v>51</v>
      </c>
      <c r="E3" s="10" t="s">
        <v>52</v>
      </c>
      <c r="F3" s="176" t="s">
        <v>53</v>
      </c>
      <c r="G3" s="177"/>
    </row>
    <row r="4" spans="1:7" ht="15.75">
      <c r="A4" s="1"/>
      <c r="B4" s="11"/>
      <c r="C4" s="12"/>
      <c r="D4" s="11"/>
      <c r="E4" s="11"/>
      <c r="F4" s="2"/>
      <c r="G4" s="11"/>
    </row>
    <row r="5" spans="1:9" ht="15.75">
      <c r="A5" s="20" t="s">
        <v>116</v>
      </c>
      <c r="B5" s="116">
        <v>47.61683486281131</v>
      </c>
      <c r="C5" s="211">
        <v>581.2571190664797</v>
      </c>
      <c r="D5" s="23">
        <f>+B5+C5</f>
        <v>628.873953929291</v>
      </c>
      <c r="E5" s="28">
        <f>+C5-B5</f>
        <v>533.6402842036684</v>
      </c>
      <c r="F5" s="212" t="s">
        <v>54</v>
      </c>
      <c r="G5" s="213">
        <f>C5/B5</f>
        <v>12.206966732273102</v>
      </c>
      <c r="I5" s="174"/>
    </row>
    <row r="6" spans="1:9" ht="15.75">
      <c r="A6" s="21" t="s">
        <v>55</v>
      </c>
      <c r="B6" s="214">
        <f>+B5*100/D5</f>
        <v>7.571761330755515</v>
      </c>
      <c r="C6" s="214">
        <f>+C5*100/D5</f>
        <v>92.4282386692445</v>
      </c>
      <c r="D6" s="24"/>
      <c r="E6" s="29"/>
      <c r="F6" s="26"/>
      <c r="G6" s="215"/>
      <c r="I6" s="174"/>
    </row>
    <row r="7" spans="1:7" ht="15.75">
      <c r="A7" s="22"/>
      <c r="B7" s="216"/>
      <c r="C7" s="217"/>
      <c r="D7" s="25"/>
      <c r="E7" s="30"/>
      <c r="F7" s="27"/>
      <c r="G7" s="218"/>
    </row>
    <row r="8" spans="1:7" ht="15.75">
      <c r="A8" s="14" t="s">
        <v>117</v>
      </c>
      <c r="B8" s="116">
        <v>50.05560845114</v>
      </c>
      <c r="C8" s="116">
        <v>525.498142438709</v>
      </c>
      <c r="D8" s="23">
        <f>+B8+C8</f>
        <v>575.553750889849</v>
      </c>
      <c r="E8" s="28">
        <f>+C8-B8</f>
        <v>475.442533987569</v>
      </c>
      <c r="F8" s="212" t="s">
        <v>54</v>
      </c>
      <c r="G8" s="213">
        <f>C8/B8</f>
        <v>10.498286979203446</v>
      </c>
    </row>
    <row r="9" spans="1:7" ht="15.75">
      <c r="A9" s="15" t="s">
        <v>55</v>
      </c>
      <c r="B9" s="214">
        <f>+B8*100/D8</f>
        <v>8.696947656713261</v>
      </c>
      <c r="C9" s="214">
        <f>+C8*100/D8</f>
        <v>91.30305234328675</v>
      </c>
      <c r="D9" s="26"/>
      <c r="E9" s="31"/>
      <c r="F9" s="26"/>
      <c r="G9" s="219"/>
    </row>
    <row r="10" spans="1:7" ht="15.75">
      <c r="A10" s="1"/>
      <c r="B10" s="32"/>
      <c r="C10" s="32"/>
      <c r="D10" s="27"/>
      <c r="E10" s="32"/>
      <c r="F10" s="27"/>
      <c r="G10" s="220"/>
    </row>
    <row r="11" spans="1:7" ht="15.75">
      <c r="A11" s="14" t="s">
        <v>118</v>
      </c>
      <c r="B11" s="221">
        <v>102.92057200730001</v>
      </c>
      <c r="C11" s="222">
        <v>838.408242213634</v>
      </c>
      <c r="D11" s="28">
        <f>+B11+C11</f>
        <v>941.3288142209341</v>
      </c>
      <c r="E11" s="28">
        <f>+C11-B11</f>
        <v>735.487670206334</v>
      </c>
      <c r="F11" s="223" t="s">
        <v>54</v>
      </c>
      <c r="G11" s="213">
        <f>C11/B11</f>
        <v>8.146167727810209</v>
      </c>
    </row>
    <row r="12" spans="1:7" ht="15.75">
      <c r="A12" s="15" t="s">
        <v>55</v>
      </c>
      <c r="B12" s="214">
        <f>+B11*100/D11</f>
        <v>10.933541016959042</v>
      </c>
      <c r="C12" s="224">
        <f>+C11*100/D11</f>
        <v>89.06645898304096</v>
      </c>
      <c r="D12" s="31"/>
      <c r="E12" s="31"/>
      <c r="F12" s="26"/>
      <c r="G12" s="219"/>
    </row>
    <row r="13" spans="1:7" ht="15.75">
      <c r="A13" s="1"/>
      <c r="B13" s="32"/>
      <c r="C13" s="27"/>
      <c r="D13" s="32"/>
      <c r="E13" s="32"/>
      <c r="F13" s="27"/>
      <c r="G13" s="220"/>
    </row>
    <row r="14" spans="1:7" ht="47.25">
      <c r="A14" s="16" t="s">
        <v>119</v>
      </c>
      <c r="B14" s="225">
        <f>+B8/B5*100-100</f>
        <v>5.121662528294962</v>
      </c>
      <c r="C14" s="225">
        <f>+C8/C5*100-100</f>
        <v>-9.59282472399164</v>
      </c>
      <c r="D14" s="226">
        <f>D8/D5*100-100</f>
        <v>-8.478678868204042</v>
      </c>
      <c r="E14" s="226">
        <f>E8/E5*100-100</f>
        <v>-10.905801518141729</v>
      </c>
      <c r="F14" s="26"/>
      <c r="G14" s="219"/>
    </row>
    <row r="15" spans="1:7" ht="15.75">
      <c r="A15" s="17"/>
      <c r="B15" s="227"/>
      <c r="C15" s="228"/>
      <c r="D15" s="228"/>
      <c r="E15" s="228"/>
      <c r="F15" s="27"/>
      <c r="G15" s="220"/>
    </row>
    <row r="16" spans="1:7" ht="47.25">
      <c r="A16" s="16" t="s">
        <v>120</v>
      </c>
      <c r="B16" s="225">
        <f>+B11/B8*100-100</f>
        <v>105.6124681967701</v>
      </c>
      <c r="C16" s="225">
        <f>+C11/C8*100-100</f>
        <v>59.54542452286992</v>
      </c>
      <c r="D16" s="226">
        <f>D11/D8*100-100</f>
        <v>63.551851198184295</v>
      </c>
      <c r="E16" s="226">
        <f>E11/E8*100-100</f>
        <v>54.695387482005174</v>
      </c>
      <c r="F16" s="26"/>
      <c r="G16" s="219"/>
    </row>
    <row r="17" spans="1:7" ht="15.75">
      <c r="A17" s="1"/>
      <c r="B17" s="1"/>
      <c r="C17" s="11"/>
      <c r="D17" s="11"/>
      <c r="E17" s="11"/>
      <c r="F17" s="2"/>
      <c r="G17" s="11"/>
    </row>
    <row r="20" spans="2:7" ht="15.75">
      <c r="B20" s="34"/>
      <c r="C20" s="33"/>
      <c r="D20" s="13"/>
      <c r="E20" s="13"/>
      <c r="F20" s="13"/>
      <c r="G20" s="13"/>
    </row>
    <row r="21" spans="2:7" ht="15.75">
      <c r="B21" s="13"/>
      <c r="C21" s="13"/>
      <c r="D21" s="35"/>
      <c r="E21" s="35"/>
      <c r="F21" s="13"/>
      <c r="G21" s="13"/>
    </row>
  </sheetData>
  <sheetProtection/>
  <mergeCells count="2">
    <mergeCell ref="A1:G1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6">
      <selection activeCell="I13" sqref="I13"/>
    </sheetView>
  </sheetViews>
  <sheetFormatPr defaultColWidth="9.140625" defaultRowHeight="15"/>
  <cols>
    <col min="1" max="1" width="4.28125" style="45" customWidth="1"/>
    <col min="2" max="2" width="22.00390625" style="45" customWidth="1"/>
    <col min="3" max="3" width="8.28125" style="45" customWidth="1"/>
    <col min="4" max="4" width="23.421875" style="45" customWidth="1"/>
    <col min="5" max="5" width="14.140625" style="45" customWidth="1"/>
    <col min="6" max="6" width="11.57421875" style="45" bestFit="1" customWidth="1"/>
    <col min="7" max="7" width="12.7109375" style="45" bestFit="1" customWidth="1"/>
    <col min="8" max="8" width="11.57421875" style="45" bestFit="1" customWidth="1"/>
    <col min="9" max="9" width="15.7109375" style="45" bestFit="1" customWidth="1"/>
    <col min="10" max="10" width="13.140625" style="78" bestFit="1" customWidth="1"/>
    <col min="11" max="11" width="19.57421875" style="48" bestFit="1" customWidth="1"/>
    <col min="12" max="16384" width="9.140625" style="45" customWidth="1"/>
  </cols>
  <sheetData>
    <row r="1" spans="1:11" ht="15.75">
      <c r="A1" s="178" t="s">
        <v>58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5.75">
      <c r="A2" s="178" t="s">
        <v>121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0" ht="15.75">
      <c r="A3" s="46"/>
      <c r="B3" s="46"/>
      <c r="C3" s="46"/>
      <c r="D3" s="46"/>
      <c r="E3" s="46" t="s">
        <v>59</v>
      </c>
      <c r="F3" s="46"/>
      <c r="G3" s="46"/>
      <c r="H3" s="46"/>
      <c r="I3" s="46" t="s">
        <v>60</v>
      </c>
      <c r="J3" s="47"/>
    </row>
    <row r="4" spans="1:11" s="53" customFormat="1" ht="15.75">
      <c r="A4" s="49" t="s">
        <v>0</v>
      </c>
      <c r="B4" s="50" t="s">
        <v>1</v>
      </c>
      <c r="C4" s="50"/>
      <c r="D4" s="181" t="s">
        <v>72</v>
      </c>
      <c r="E4" s="230"/>
      <c r="F4" s="181" t="s">
        <v>72</v>
      </c>
      <c r="G4" s="182"/>
      <c r="H4" s="181" t="s">
        <v>85</v>
      </c>
      <c r="I4" s="182"/>
      <c r="J4" s="51" t="s">
        <v>56</v>
      </c>
      <c r="K4" s="52" t="s">
        <v>70</v>
      </c>
    </row>
    <row r="5" spans="1:11" ht="15.75">
      <c r="A5" s="54"/>
      <c r="B5" s="55"/>
      <c r="C5" s="56" t="s">
        <v>2</v>
      </c>
      <c r="D5" s="179" t="s">
        <v>61</v>
      </c>
      <c r="E5" s="180"/>
      <c r="F5" s="179" t="s">
        <v>122</v>
      </c>
      <c r="G5" s="180"/>
      <c r="H5" s="179" t="s">
        <v>122</v>
      </c>
      <c r="I5" s="180"/>
      <c r="J5" s="57" t="s">
        <v>57</v>
      </c>
      <c r="K5" s="210" t="s">
        <v>122</v>
      </c>
    </row>
    <row r="6" spans="1:11" ht="15.75">
      <c r="A6" s="58"/>
      <c r="B6" s="59"/>
      <c r="C6" s="59"/>
      <c r="D6" s="80" t="s">
        <v>3</v>
      </c>
      <c r="E6" s="81" t="s">
        <v>4</v>
      </c>
      <c r="F6" s="80" t="s">
        <v>3</v>
      </c>
      <c r="G6" s="81" t="s">
        <v>4</v>
      </c>
      <c r="H6" s="80" t="s">
        <v>3</v>
      </c>
      <c r="I6" s="81" t="s">
        <v>4</v>
      </c>
      <c r="J6" s="57"/>
      <c r="K6" s="60" t="s">
        <v>83</v>
      </c>
    </row>
    <row r="7" spans="1:11" ht="15.75">
      <c r="A7" s="61">
        <v>1</v>
      </c>
      <c r="B7" s="148" t="s">
        <v>66</v>
      </c>
      <c r="C7" s="149"/>
      <c r="D7" s="229"/>
      <c r="E7" s="229">
        <v>53651598.20518</v>
      </c>
      <c r="F7" s="165"/>
      <c r="G7" s="164">
        <v>13505604.26978</v>
      </c>
      <c r="H7" s="119"/>
      <c r="I7" s="192">
        <v>30558038.58884</v>
      </c>
      <c r="J7" s="160">
        <f>I7/G7*100-100</f>
        <v>126.26191304313829</v>
      </c>
      <c r="K7" s="157">
        <f>+I7*100/$I$37</f>
        <v>29.69089463151503</v>
      </c>
    </row>
    <row r="8" spans="1:11" ht="15.75">
      <c r="A8" s="64">
        <v>2</v>
      </c>
      <c r="B8" s="150" t="s">
        <v>65</v>
      </c>
      <c r="C8" s="151"/>
      <c r="D8" s="191"/>
      <c r="E8" s="191">
        <v>544.69622</v>
      </c>
      <c r="F8" s="82"/>
      <c r="G8" s="53">
        <v>442.8</v>
      </c>
      <c r="H8" s="120"/>
      <c r="I8" s="166">
        <v>27427295.604059998</v>
      </c>
      <c r="J8" s="161">
        <f aca="true" t="shared" si="0" ref="J8:J37">I8/G8*100-100</f>
        <v>6193959.531178861</v>
      </c>
      <c r="K8" s="158">
        <f aca="true" t="shared" si="1" ref="K8:K37">+I8*100/$I$37</f>
        <v>26.648992586355448</v>
      </c>
    </row>
    <row r="9" spans="1:11" ht="15.75">
      <c r="A9" s="64">
        <v>3</v>
      </c>
      <c r="B9" s="151" t="s">
        <v>5</v>
      </c>
      <c r="C9" s="151"/>
      <c r="D9" s="191"/>
      <c r="E9" s="191">
        <v>8529221.1185</v>
      </c>
      <c r="F9" s="82"/>
      <c r="G9" s="69">
        <v>3200085.26817</v>
      </c>
      <c r="H9" s="82"/>
      <c r="I9" s="68">
        <v>4812619.241670001</v>
      </c>
      <c r="J9" s="161">
        <f t="shared" si="0"/>
        <v>50.39034395549541</v>
      </c>
      <c r="K9" s="158">
        <f t="shared" si="1"/>
        <v>4.676051782270166</v>
      </c>
    </row>
    <row r="10" spans="1:11" ht="15.75">
      <c r="A10" s="64">
        <v>4</v>
      </c>
      <c r="B10" s="151" t="s">
        <v>6</v>
      </c>
      <c r="C10" s="151" t="s">
        <v>7</v>
      </c>
      <c r="D10" s="191">
        <v>440656.427563399</v>
      </c>
      <c r="E10" s="191">
        <v>7244050.4344</v>
      </c>
      <c r="F10" s="167">
        <v>233916.084315807</v>
      </c>
      <c r="G10" s="53">
        <v>3105511.35014</v>
      </c>
      <c r="H10" s="187">
        <v>181922.615849871</v>
      </c>
      <c r="I10" s="188">
        <v>3735190.96325</v>
      </c>
      <c r="J10" s="161">
        <f t="shared" si="0"/>
        <v>20.27619744753511</v>
      </c>
      <c r="K10" s="158">
        <f t="shared" si="1"/>
        <v>3.629197633088425</v>
      </c>
    </row>
    <row r="11" spans="1:11" ht="15.75">
      <c r="A11" s="64">
        <v>5</v>
      </c>
      <c r="B11" s="151" t="s">
        <v>63</v>
      </c>
      <c r="C11" s="151"/>
      <c r="D11" s="191"/>
      <c r="E11" s="191">
        <v>7169161.93027</v>
      </c>
      <c r="F11" s="82"/>
      <c r="G11" s="117">
        <v>2823245.80116</v>
      </c>
      <c r="H11" s="82"/>
      <c r="I11" s="68">
        <v>3587759.5969000002</v>
      </c>
      <c r="J11" s="161">
        <f t="shared" si="0"/>
        <v>27.07925025252429</v>
      </c>
      <c r="K11" s="158">
        <f t="shared" si="1"/>
        <v>3.4859499193664854</v>
      </c>
    </row>
    <row r="12" spans="1:11" ht="15.75">
      <c r="A12" s="64">
        <v>6</v>
      </c>
      <c r="B12" s="151" t="s">
        <v>8</v>
      </c>
      <c r="C12" s="151" t="s">
        <v>9</v>
      </c>
      <c r="D12" s="191">
        <v>11863527.440017708</v>
      </c>
      <c r="E12" s="191">
        <v>5319176.459500003</v>
      </c>
      <c r="F12" s="83">
        <v>5761840.0502471905</v>
      </c>
      <c r="G12" s="69">
        <v>2674505.1801000005</v>
      </c>
      <c r="H12" s="82">
        <v>5200201.610039711</v>
      </c>
      <c r="I12" s="71">
        <v>3305066.40329</v>
      </c>
      <c r="J12" s="161">
        <f t="shared" si="0"/>
        <v>23.576743387216865</v>
      </c>
      <c r="K12" s="158">
        <f t="shared" si="1"/>
        <v>3.211278696600692</v>
      </c>
    </row>
    <row r="13" spans="1:11" ht="15.75">
      <c r="A13" s="64">
        <v>7</v>
      </c>
      <c r="B13" s="151" t="s">
        <v>114</v>
      </c>
      <c r="C13" s="151"/>
      <c r="D13" s="191"/>
      <c r="E13" s="191">
        <v>4042388.4598399997</v>
      </c>
      <c r="F13" s="82"/>
      <c r="G13" s="69">
        <v>1934503.37532</v>
      </c>
      <c r="H13" s="82"/>
      <c r="I13" s="68">
        <v>2308484.4487</v>
      </c>
      <c r="J13" s="161">
        <f t="shared" si="0"/>
        <v>19.332148920036758</v>
      </c>
      <c r="K13" s="158">
        <f t="shared" si="1"/>
        <v>2.242976699095942</v>
      </c>
    </row>
    <row r="14" spans="1:11" ht="15.75">
      <c r="A14" s="64">
        <v>8</v>
      </c>
      <c r="B14" s="166" t="s">
        <v>84</v>
      </c>
      <c r="C14" s="151"/>
      <c r="D14" s="191"/>
      <c r="E14" s="191">
        <v>2246131.5404</v>
      </c>
      <c r="F14" s="83"/>
      <c r="G14" s="45">
        <v>270342.92180999997</v>
      </c>
      <c r="H14" s="82"/>
      <c r="I14" s="188">
        <v>2285169.17231</v>
      </c>
      <c r="J14" s="161">
        <f t="shared" si="0"/>
        <v>745.2853720046875</v>
      </c>
      <c r="K14" s="158">
        <f t="shared" si="1"/>
        <v>2.2203230391567548</v>
      </c>
    </row>
    <row r="15" spans="1:11" ht="15.75">
      <c r="A15" s="64">
        <v>9</v>
      </c>
      <c r="B15" s="151" t="s">
        <v>11</v>
      </c>
      <c r="C15" s="151" t="s">
        <v>12</v>
      </c>
      <c r="D15" s="191">
        <v>8857341.5</v>
      </c>
      <c r="E15" s="191">
        <v>7022493.4666</v>
      </c>
      <c r="F15" s="167">
        <v>3856582</v>
      </c>
      <c r="G15" s="53">
        <v>3074401.78</v>
      </c>
      <c r="H15" s="187">
        <v>2319410</v>
      </c>
      <c r="I15" s="188">
        <v>2011501.1125</v>
      </c>
      <c r="J15" s="161">
        <f t="shared" si="0"/>
        <v>-34.572601226505924</v>
      </c>
      <c r="K15" s="158">
        <f t="shared" si="1"/>
        <v>1.9544208444132307</v>
      </c>
    </row>
    <row r="16" spans="1:11" ht="15.75">
      <c r="A16" s="64">
        <v>10</v>
      </c>
      <c r="B16" s="152" t="s">
        <v>13</v>
      </c>
      <c r="C16" s="151"/>
      <c r="D16" s="191"/>
      <c r="E16" s="191">
        <v>4229918.17495</v>
      </c>
      <c r="F16" s="82"/>
      <c r="G16" s="69">
        <v>1510533.38987</v>
      </c>
      <c r="H16" s="82"/>
      <c r="I16" s="68">
        <v>1966603.98169</v>
      </c>
      <c r="J16" s="161">
        <f t="shared" si="0"/>
        <v>30.192685238109846</v>
      </c>
      <c r="K16" s="158">
        <f t="shared" si="1"/>
        <v>1.9107977572749126</v>
      </c>
    </row>
    <row r="17" spans="1:11" ht="15.75">
      <c r="A17" s="64">
        <v>11</v>
      </c>
      <c r="B17" s="151" t="s">
        <v>14</v>
      </c>
      <c r="C17" s="151" t="s">
        <v>12</v>
      </c>
      <c r="D17" s="191">
        <v>11920735.719331186</v>
      </c>
      <c r="E17" s="191">
        <v>3797139.854</v>
      </c>
      <c r="F17" s="82">
        <v>7990574.849816743</v>
      </c>
      <c r="G17" s="69">
        <v>2559790.148</v>
      </c>
      <c r="H17" s="82">
        <v>5316112.678799807</v>
      </c>
      <c r="I17" s="44">
        <v>1542986.01442</v>
      </c>
      <c r="J17" s="161">
        <f t="shared" si="0"/>
        <v>-39.722167630594384</v>
      </c>
      <c r="K17" s="158">
        <f t="shared" si="1"/>
        <v>1.4992007762165938</v>
      </c>
    </row>
    <row r="18" spans="1:11" ht="15.75">
      <c r="A18" s="64">
        <v>12</v>
      </c>
      <c r="B18" s="151" t="s">
        <v>16</v>
      </c>
      <c r="C18" s="151"/>
      <c r="D18" s="191"/>
      <c r="E18" s="191">
        <v>2544546.82278</v>
      </c>
      <c r="F18" s="82"/>
      <c r="G18" s="53">
        <v>1262513.19103</v>
      </c>
      <c r="H18" s="82"/>
      <c r="I18" s="188">
        <v>1365277.62275</v>
      </c>
      <c r="J18" s="161">
        <f t="shared" si="0"/>
        <v>8.139671921856234</v>
      </c>
      <c r="K18" s="158">
        <f t="shared" si="1"/>
        <v>1.3265352068322773</v>
      </c>
    </row>
    <row r="19" spans="1:11" ht="15.75">
      <c r="A19" s="64">
        <v>13</v>
      </c>
      <c r="B19" s="151" t="s">
        <v>15</v>
      </c>
      <c r="C19" s="151"/>
      <c r="D19" s="191"/>
      <c r="E19" s="191">
        <v>3290506.9815200004</v>
      </c>
      <c r="F19" s="82"/>
      <c r="G19" s="69">
        <v>1293800.8264900001</v>
      </c>
      <c r="H19" s="82"/>
      <c r="I19" s="68">
        <v>1362298.21069</v>
      </c>
      <c r="J19" s="161">
        <f t="shared" si="0"/>
        <v>5.294275811048067</v>
      </c>
      <c r="K19" s="158">
        <f t="shared" si="1"/>
        <v>1.323640341401692</v>
      </c>
    </row>
    <row r="20" spans="1:11" ht="15.75">
      <c r="A20" s="64">
        <v>14</v>
      </c>
      <c r="B20" s="151" t="s">
        <v>22</v>
      </c>
      <c r="C20" s="151"/>
      <c r="D20" s="191"/>
      <c r="E20" s="191">
        <v>1795431.09785</v>
      </c>
      <c r="F20" s="82"/>
      <c r="G20" s="168">
        <v>816841.92494</v>
      </c>
      <c r="H20" s="82"/>
      <c r="I20" s="68">
        <v>832031.61845</v>
      </c>
      <c r="J20" s="161">
        <f t="shared" si="0"/>
        <v>1.85956340464719</v>
      </c>
      <c r="K20" s="158">
        <f t="shared" si="1"/>
        <v>0.8084210981561444</v>
      </c>
    </row>
    <row r="21" spans="1:11" ht="15.75">
      <c r="A21" s="64">
        <v>15</v>
      </c>
      <c r="B21" s="151" t="s">
        <v>10</v>
      </c>
      <c r="C21" s="151"/>
      <c r="D21" s="191"/>
      <c r="E21" s="191">
        <v>2150431.5760299996</v>
      </c>
      <c r="F21" s="82"/>
      <c r="G21" s="69">
        <v>1139215.9722600002</v>
      </c>
      <c r="H21" s="82"/>
      <c r="I21" s="68">
        <v>632710.29931</v>
      </c>
      <c r="J21" s="161">
        <f t="shared" si="0"/>
        <v>-44.46089988934967</v>
      </c>
      <c r="K21" s="158">
        <f t="shared" si="1"/>
        <v>0.6147559102811077</v>
      </c>
    </row>
    <row r="22" spans="1:11" ht="15.75">
      <c r="A22" s="64">
        <v>16</v>
      </c>
      <c r="B22" s="151" t="s">
        <v>19</v>
      </c>
      <c r="C22" s="151"/>
      <c r="D22" s="191"/>
      <c r="E22" s="191">
        <v>1695037.98507</v>
      </c>
      <c r="F22" s="82">
        <v>2012004.560000062</v>
      </c>
      <c r="G22" s="69">
        <v>637199.83779</v>
      </c>
      <c r="H22" s="83">
        <v>1938851.1649031658</v>
      </c>
      <c r="I22" s="44">
        <v>591788.17337</v>
      </c>
      <c r="J22" s="161">
        <f t="shared" si="0"/>
        <v>-7.126753920324475</v>
      </c>
      <c r="K22" s="158">
        <f t="shared" si="1"/>
        <v>0.5749950294951969</v>
      </c>
    </row>
    <row r="23" spans="1:11" ht="15.75">
      <c r="A23" s="64">
        <v>17</v>
      </c>
      <c r="B23" s="151" t="s">
        <v>24</v>
      </c>
      <c r="C23" s="151"/>
      <c r="D23" s="191"/>
      <c r="E23" s="191">
        <v>610908.3598800002</v>
      </c>
      <c r="F23" s="82"/>
      <c r="G23" s="69">
        <v>272679.86872999993</v>
      </c>
      <c r="H23" s="82"/>
      <c r="I23" s="44">
        <v>536479.53696</v>
      </c>
      <c r="J23" s="161">
        <f t="shared" si="0"/>
        <v>96.74336043164496</v>
      </c>
      <c r="K23" s="158">
        <f t="shared" si="1"/>
        <v>0.5212558835389569</v>
      </c>
    </row>
    <row r="24" spans="1:11" ht="15.75">
      <c r="A24" s="64">
        <v>18</v>
      </c>
      <c r="B24" s="151" t="s">
        <v>17</v>
      </c>
      <c r="C24" s="151"/>
      <c r="D24" s="191"/>
      <c r="E24" s="191">
        <v>795560.0244600001</v>
      </c>
      <c r="F24" s="82"/>
      <c r="G24" s="45">
        <v>396696.1969</v>
      </c>
      <c r="H24" s="83"/>
      <c r="I24" s="44">
        <v>524535.31652</v>
      </c>
      <c r="J24" s="161">
        <f t="shared" si="0"/>
        <v>32.22595039201397</v>
      </c>
      <c r="K24" s="158">
        <f t="shared" si="1"/>
        <v>0.5096506036546274</v>
      </c>
    </row>
    <row r="25" spans="1:11" ht="15.75">
      <c r="A25" s="64">
        <v>19</v>
      </c>
      <c r="B25" s="152" t="s">
        <v>73</v>
      </c>
      <c r="C25" s="151" t="s">
        <v>12</v>
      </c>
      <c r="D25" s="191">
        <v>7682498</v>
      </c>
      <c r="E25" s="191">
        <v>1125089.285</v>
      </c>
      <c r="F25" s="167">
        <v>2653366</v>
      </c>
      <c r="G25" s="53">
        <v>307181.8</v>
      </c>
      <c r="H25" s="187">
        <v>2779560</v>
      </c>
      <c r="I25" s="188">
        <v>502237.486</v>
      </c>
      <c r="J25" s="161">
        <f t="shared" si="0"/>
        <v>63.49845140564969</v>
      </c>
      <c r="K25" s="158">
        <f t="shared" si="1"/>
        <v>0.48798551757405406</v>
      </c>
    </row>
    <row r="26" spans="1:11" ht="15.75">
      <c r="A26" s="64">
        <v>20</v>
      </c>
      <c r="B26" s="151" t="s">
        <v>74</v>
      </c>
      <c r="C26" s="151"/>
      <c r="D26" s="191"/>
      <c r="E26" s="191">
        <v>927407.09875</v>
      </c>
      <c r="F26" s="83"/>
      <c r="G26" s="45">
        <v>499858.77400000003</v>
      </c>
      <c r="H26" s="82"/>
      <c r="I26" s="188">
        <v>383587.32969</v>
      </c>
      <c r="J26" s="161">
        <f t="shared" si="0"/>
        <v>-23.260858938128806</v>
      </c>
      <c r="K26" s="158">
        <f t="shared" si="1"/>
        <v>0.372702290911085</v>
      </c>
    </row>
    <row r="27" spans="1:11" ht="15.75">
      <c r="A27" s="64">
        <v>21</v>
      </c>
      <c r="B27" s="166" t="s">
        <v>71</v>
      </c>
      <c r="C27" s="151"/>
      <c r="D27" s="191"/>
      <c r="E27" s="191">
        <v>387175.81203000003</v>
      </c>
      <c r="F27" s="82"/>
      <c r="G27" s="45">
        <v>70448.59262</v>
      </c>
      <c r="H27" s="82"/>
      <c r="I27" s="166">
        <v>334102.54725</v>
      </c>
      <c r="J27" s="161">
        <f t="shared" si="0"/>
        <v>374.2501373336875</v>
      </c>
      <c r="K27" s="158">
        <f t="shared" si="1"/>
        <v>0.3246217357073206</v>
      </c>
    </row>
    <row r="28" spans="1:11" ht="15.75">
      <c r="A28" s="64">
        <v>22</v>
      </c>
      <c r="B28" s="152" t="s">
        <v>75</v>
      </c>
      <c r="C28" s="151" t="s">
        <v>12</v>
      </c>
      <c r="D28" s="191">
        <v>66980.2299787551</v>
      </c>
      <c r="E28" s="191">
        <v>918861.90514</v>
      </c>
      <c r="F28" s="169">
        <v>27276.200000003</v>
      </c>
      <c r="G28" s="168">
        <v>376794.65008</v>
      </c>
      <c r="H28" s="82">
        <v>23858.0999985337</v>
      </c>
      <c r="I28" s="68">
        <v>330525.81419999996</v>
      </c>
      <c r="J28" s="161">
        <f t="shared" si="0"/>
        <v>-12.279589391775161</v>
      </c>
      <c r="K28" s="158">
        <f t="shared" si="1"/>
        <v>0.3211464994350753</v>
      </c>
    </row>
    <row r="29" spans="1:11" ht="15.75">
      <c r="A29" s="64">
        <v>23</v>
      </c>
      <c r="B29" s="151" t="s">
        <v>25</v>
      </c>
      <c r="C29" s="151"/>
      <c r="D29" s="191"/>
      <c r="E29" s="191">
        <v>503592.64766</v>
      </c>
      <c r="F29" s="82"/>
      <c r="G29" s="45">
        <v>145059.56151</v>
      </c>
      <c r="H29" s="82"/>
      <c r="I29" s="166">
        <v>253429.16491</v>
      </c>
      <c r="J29" s="161">
        <f t="shared" si="0"/>
        <v>74.70697020722022</v>
      </c>
      <c r="K29" s="158">
        <f t="shared" si="1"/>
        <v>0.24623761796817903</v>
      </c>
    </row>
    <row r="30" spans="1:11" ht="15.75">
      <c r="A30" s="64">
        <v>24</v>
      </c>
      <c r="B30" s="151" t="s">
        <v>20</v>
      </c>
      <c r="C30" s="151" t="s">
        <v>12</v>
      </c>
      <c r="D30" s="191">
        <v>4163000</v>
      </c>
      <c r="E30" s="191">
        <v>564513.3057</v>
      </c>
      <c r="F30" s="167">
        <v>1264000</v>
      </c>
      <c r="G30" s="53">
        <v>185327.91995</v>
      </c>
      <c r="H30" s="167">
        <v>1586500</v>
      </c>
      <c r="I30" s="166">
        <v>233863.90475</v>
      </c>
      <c r="J30" s="161">
        <f t="shared" si="0"/>
        <v>26.189245966336088</v>
      </c>
      <c r="K30" s="158">
        <f t="shared" si="1"/>
        <v>0.22722756023296523</v>
      </c>
    </row>
    <row r="31" spans="1:11" ht="15.75">
      <c r="A31" s="64">
        <v>25</v>
      </c>
      <c r="B31" s="151" t="s">
        <v>21</v>
      </c>
      <c r="C31" s="151" t="s">
        <v>12</v>
      </c>
      <c r="D31" s="191">
        <v>1741334</v>
      </c>
      <c r="E31" s="191">
        <v>156637.46746</v>
      </c>
      <c r="F31" s="82">
        <v>596814</v>
      </c>
      <c r="G31" s="45">
        <v>46244.20549</v>
      </c>
      <c r="H31" s="82">
        <v>1551370.900390625</v>
      </c>
      <c r="I31" s="44">
        <v>229523.62914999996</v>
      </c>
      <c r="J31" s="161">
        <f t="shared" si="0"/>
        <v>396.3294897554958</v>
      </c>
      <c r="K31" s="158">
        <f t="shared" si="1"/>
        <v>0.22301044842008863</v>
      </c>
    </row>
    <row r="32" spans="1:11" ht="15.75">
      <c r="A32" s="64">
        <v>26</v>
      </c>
      <c r="B32" s="151" t="s">
        <v>64</v>
      </c>
      <c r="C32" s="151"/>
      <c r="D32" s="191"/>
      <c r="E32" s="191">
        <v>554992.58008</v>
      </c>
      <c r="F32" s="82"/>
      <c r="G32" s="45">
        <v>260720.56023</v>
      </c>
      <c r="H32" s="82"/>
      <c r="I32" s="44">
        <v>228670.81538999997</v>
      </c>
      <c r="J32" s="161">
        <f t="shared" si="0"/>
        <v>-12.292756970039747</v>
      </c>
      <c r="K32" s="158">
        <f t="shared" si="1"/>
        <v>0.2221818349141906</v>
      </c>
    </row>
    <row r="33" spans="1:11" ht="15.75">
      <c r="A33" s="64">
        <v>27</v>
      </c>
      <c r="B33" s="151" t="s">
        <v>23</v>
      </c>
      <c r="C33" s="151" t="s">
        <v>12</v>
      </c>
      <c r="D33" s="191">
        <v>6065622.379882812</v>
      </c>
      <c r="E33" s="191">
        <v>448363.90223</v>
      </c>
      <c r="F33" s="82">
        <v>4625160</v>
      </c>
      <c r="G33" s="69">
        <v>267207.43059999996</v>
      </c>
      <c r="H33" s="82">
        <v>4443550</v>
      </c>
      <c r="I33" s="44">
        <v>175329.21999999997</v>
      </c>
      <c r="J33" s="161">
        <f t="shared" si="0"/>
        <v>-34.384601653364356</v>
      </c>
      <c r="K33" s="158">
        <f t="shared" si="1"/>
        <v>0.17035391135172093</v>
      </c>
    </row>
    <row r="34" spans="1:11" ht="15.75">
      <c r="A34" s="64">
        <v>28</v>
      </c>
      <c r="B34" s="151" t="s">
        <v>26</v>
      </c>
      <c r="C34" s="151"/>
      <c r="D34" s="191"/>
      <c r="E34" s="191">
        <v>225755.28717999998</v>
      </c>
      <c r="F34" s="82"/>
      <c r="G34" s="53">
        <v>105596.76399</v>
      </c>
      <c r="H34" s="82"/>
      <c r="I34" s="166">
        <v>159005.32895</v>
      </c>
      <c r="J34" s="161">
        <f t="shared" si="0"/>
        <v>50.5778424848869</v>
      </c>
      <c r="K34" s="158">
        <f t="shared" si="1"/>
        <v>0.15449324255477515</v>
      </c>
    </row>
    <row r="35" spans="1:11" ht="15.75">
      <c r="A35" s="64">
        <v>29</v>
      </c>
      <c r="B35" s="151" t="s">
        <v>18</v>
      </c>
      <c r="C35" s="151"/>
      <c r="D35" s="191"/>
      <c r="E35" s="191">
        <v>483599.42377999995</v>
      </c>
      <c r="F35" s="83"/>
      <c r="G35" s="45">
        <v>247845.93195000003</v>
      </c>
      <c r="H35" s="83"/>
      <c r="I35" s="44">
        <v>91364.1445</v>
      </c>
      <c r="J35" s="161">
        <f t="shared" si="0"/>
        <v>-63.13671812921601</v>
      </c>
      <c r="K35" s="158">
        <f t="shared" si="1"/>
        <v>0.08877150866740195</v>
      </c>
    </row>
    <row r="36" spans="1:11" ht="15.75">
      <c r="A36" s="18">
        <v>30</v>
      </c>
      <c r="B36" s="151" t="s">
        <v>27</v>
      </c>
      <c r="C36" s="151"/>
      <c r="E36" s="114">
        <f>E37-SUM(E7:E35)</f>
        <v>18693844.56064999</v>
      </c>
      <c r="F36" s="115"/>
      <c r="G36" s="118">
        <f>G37-SUM(G7:G35)</f>
        <v>7065408.158229992</v>
      </c>
      <c r="H36" s="193"/>
      <c r="I36" s="194">
        <f>I37-SUM(I7:I35)</f>
        <v>10613096.71682997</v>
      </c>
      <c r="J36" s="161">
        <f t="shared" si="0"/>
        <v>50.21208229092227</v>
      </c>
      <c r="K36" s="158">
        <f t="shared" si="1"/>
        <v>10.311929393549425</v>
      </c>
    </row>
    <row r="37" spans="1:11" s="76" customFormat="1" ht="15.75">
      <c r="A37" s="162"/>
      <c r="B37" s="153" t="s">
        <v>28</v>
      </c>
      <c r="C37" s="153"/>
      <c r="D37" s="74"/>
      <c r="E37" s="170">
        <v>141124080.46311</v>
      </c>
      <c r="F37" s="84"/>
      <c r="G37" s="189">
        <v>50055608.45114</v>
      </c>
      <c r="H37" s="73"/>
      <c r="I37" s="195">
        <v>102920572.0073</v>
      </c>
      <c r="J37" s="190">
        <f t="shared" si="0"/>
        <v>105.6124681967701</v>
      </c>
      <c r="K37" s="159">
        <f t="shared" si="1"/>
        <v>99.99999999999999</v>
      </c>
    </row>
    <row r="38" spans="2:5" ht="15.75">
      <c r="B38" s="77"/>
      <c r="C38" s="77"/>
      <c r="E38" s="66"/>
    </row>
    <row r="39" spans="2:3" ht="15.75">
      <c r="B39" s="77"/>
      <c r="C39" s="77"/>
    </row>
    <row r="40" spans="7:8" ht="15.75">
      <c r="G40" s="79"/>
      <c r="H40" s="79"/>
    </row>
  </sheetData>
  <sheetProtection/>
  <mergeCells count="8">
    <mergeCell ref="A1:K1"/>
    <mergeCell ref="A2:K2"/>
    <mergeCell ref="H5:I5"/>
    <mergeCell ref="D5:E5"/>
    <mergeCell ref="F4:G4"/>
    <mergeCell ref="H4:I4"/>
    <mergeCell ref="F5:G5"/>
    <mergeCell ref="D4:E4"/>
  </mergeCells>
  <conditionalFormatting sqref="H35:H36">
    <cfRule type="expression" priority="264" dxfId="10">
      <formula>$A35="Total"</formula>
    </cfRule>
  </conditionalFormatting>
  <conditionalFormatting sqref="H20:I20 H26 H35:H36 H17:H19 I14:I15 H7 H28:H30 H12:H15">
    <cfRule type="cellIs" priority="263" dxfId="6" operator="greaterThanOrEqual">
      <formula>0</formula>
    </cfRule>
  </conditionalFormatting>
  <conditionalFormatting sqref="I20">
    <cfRule type="expression" priority="216" dxfId="10">
      <formula>$A20="Total"</formula>
    </cfRule>
  </conditionalFormatting>
  <conditionalFormatting sqref="I20">
    <cfRule type="expression" priority="170" dxfId="10">
      <formula>$A20="Total"</formula>
    </cfRule>
  </conditionalFormatting>
  <conditionalFormatting sqref="I20">
    <cfRule type="expression" priority="169" dxfId="10">
      <formula>$A20="Total"</formula>
    </cfRule>
  </conditionalFormatting>
  <conditionalFormatting sqref="H20:I20">
    <cfRule type="expression" priority="147" dxfId="10">
      <formula>$A20="Total"</formula>
    </cfRule>
  </conditionalFormatting>
  <conditionalFormatting sqref="H7">
    <cfRule type="expression" priority="145" dxfId="10">
      <formula>$A7="Total"</formula>
    </cfRule>
  </conditionalFormatting>
  <conditionalFormatting sqref="H26 H12:H15 H7 H28:H30 H17:H19 H20:I20 I14:I15">
    <cfRule type="expression" priority="129" dxfId="10">
      <formula>$A7="Total"</formula>
    </cfRule>
  </conditionalFormatting>
  <printOptions horizontalCentered="1"/>
  <pageMargins left="0.07" right="0.02" top="0.25" bottom="0" header="0.3" footer="0.3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3">
      <selection activeCell="B32" sqref="B32"/>
    </sheetView>
  </sheetViews>
  <sheetFormatPr defaultColWidth="15.421875" defaultRowHeight="15"/>
  <cols>
    <col min="1" max="1" width="4.28125" style="109" bestFit="1" customWidth="1"/>
    <col min="2" max="2" width="48.57421875" style="85" bestFit="1" customWidth="1"/>
    <col min="3" max="3" width="15.7109375" style="45" bestFit="1" customWidth="1"/>
    <col min="4" max="5" width="19.57421875" style="45" bestFit="1" customWidth="1"/>
    <col min="6" max="6" width="10.421875" style="85" bestFit="1" customWidth="1"/>
    <col min="7" max="7" width="19.57421875" style="85" bestFit="1" customWidth="1"/>
    <col min="8" max="16384" width="15.421875" style="85" customWidth="1"/>
  </cols>
  <sheetData>
    <row r="1" spans="1:7" ht="15.75">
      <c r="A1" s="183" t="s">
        <v>62</v>
      </c>
      <c r="B1" s="183"/>
      <c r="C1" s="183"/>
      <c r="D1" s="183"/>
      <c r="E1" s="183"/>
      <c r="F1" s="183"/>
      <c r="G1" s="183"/>
    </row>
    <row r="2" spans="1:7" ht="15.75">
      <c r="A2" s="183" t="s">
        <v>123</v>
      </c>
      <c r="B2" s="183"/>
      <c r="C2" s="183"/>
      <c r="D2" s="183"/>
      <c r="E2" s="183"/>
      <c r="F2" s="183"/>
      <c r="G2" s="183"/>
    </row>
    <row r="3" spans="1:7" ht="15.75">
      <c r="A3" s="86"/>
      <c r="B3" s="86"/>
      <c r="C3" s="46" t="s">
        <v>59</v>
      </c>
      <c r="D3" s="46"/>
      <c r="E3" s="46" t="s">
        <v>60</v>
      </c>
      <c r="G3" s="86"/>
    </row>
    <row r="4" spans="1:7" ht="15.75">
      <c r="A4" s="87" t="s">
        <v>0</v>
      </c>
      <c r="B4" s="88" t="s">
        <v>1</v>
      </c>
      <c r="C4" s="89" t="s">
        <v>83</v>
      </c>
      <c r="D4" s="111" t="s">
        <v>68</v>
      </c>
      <c r="E4" s="89" t="s">
        <v>87</v>
      </c>
      <c r="F4" s="155" t="s">
        <v>56</v>
      </c>
      <c r="G4" s="233" t="s">
        <v>70</v>
      </c>
    </row>
    <row r="5" spans="1:7" ht="15.75">
      <c r="A5" s="90"/>
      <c r="B5" s="91"/>
      <c r="C5" s="92" t="s">
        <v>67</v>
      </c>
      <c r="D5" s="112" t="s">
        <v>69</v>
      </c>
      <c r="E5" s="93" t="s">
        <v>109</v>
      </c>
      <c r="F5" s="156" t="s">
        <v>57</v>
      </c>
      <c r="G5" s="113" t="s">
        <v>124</v>
      </c>
    </row>
    <row r="6" spans="1:7" ht="15.75">
      <c r="A6" s="94"/>
      <c r="B6" s="19"/>
      <c r="C6" s="95" t="s">
        <v>61</v>
      </c>
      <c r="D6" s="113" t="s">
        <v>124</v>
      </c>
      <c r="E6" s="113" t="s">
        <v>124</v>
      </c>
      <c r="F6" s="96"/>
      <c r="G6" s="234" t="s">
        <v>68</v>
      </c>
    </row>
    <row r="7" spans="1:7" ht="15.75">
      <c r="A7" s="97">
        <v>1</v>
      </c>
      <c r="B7" s="62" t="s">
        <v>29</v>
      </c>
      <c r="C7" s="63">
        <v>175531491.02216032</v>
      </c>
      <c r="D7" s="173">
        <v>49142468.92338547</v>
      </c>
      <c r="E7" s="121">
        <v>106102316.66204314</v>
      </c>
      <c r="F7" s="98">
        <f>E7/D7*100-100</f>
        <v>115.90758255849889</v>
      </c>
      <c r="G7" s="99">
        <f>E7/E$35*100</f>
        <v>12.655209159430884</v>
      </c>
    </row>
    <row r="8" spans="1:7" ht="15.75">
      <c r="A8" s="100">
        <v>2</v>
      </c>
      <c r="B8" s="67" t="s">
        <v>30</v>
      </c>
      <c r="C8" s="45">
        <v>175344761.0029972</v>
      </c>
      <c r="D8" s="103">
        <v>52926628.96175935</v>
      </c>
      <c r="E8" s="70">
        <v>80299382.68880172</v>
      </c>
      <c r="F8" s="101">
        <f aca="true" t="shared" si="0" ref="F8:F35">E8/D8*100-100</f>
        <v>51.71830185296665</v>
      </c>
      <c r="G8" s="102">
        <f aca="true" t="shared" si="1" ref="G8:G35">E8/E$35*100</f>
        <v>9.577599389622987</v>
      </c>
    </row>
    <row r="9" spans="1:7" ht="15.75">
      <c r="A9" s="100">
        <v>3</v>
      </c>
      <c r="B9" s="67" t="s">
        <v>31</v>
      </c>
      <c r="C9" s="45">
        <v>123628617.287166</v>
      </c>
      <c r="D9" s="72">
        <v>41337183.3385196</v>
      </c>
      <c r="E9" s="72">
        <v>63229168.0712778</v>
      </c>
      <c r="F9" s="101">
        <f t="shared" si="0"/>
        <v>52.95954626003362</v>
      </c>
      <c r="G9" s="102">
        <f t="shared" si="1"/>
        <v>7.541572814734628</v>
      </c>
    </row>
    <row r="10" spans="1:9" ht="15.75">
      <c r="A10" s="100">
        <v>4</v>
      </c>
      <c r="B10" s="67" t="s">
        <v>32</v>
      </c>
      <c r="C10" s="45">
        <v>97374902.4323494</v>
      </c>
      <c r="D10" s="72">
        <v>36054785.0459762</v>
      </c>
      <c r="E10" s="72">
        <v>53458287.7800119</v>
      </c>
      <c r="F10" s="101">
        <f t="shared" si="0"/>
        <v>48.26960613367456</v>
      </c>
      <c r="G10" s="102">
        <f t="shared" si="1"/>
        <v>6.376164389661416</v>
      </c>
      <c r="I10" s="186"/>
    </row>
    <row r="11" spans="1:7" ht="15.75">
      <c r="A11" s="100">
        <v>5</v>
      </c>
      <c r="B11" s="65" t="s">
        <v>34</v>
      </c>
      <c r="C11" s="45">
        <v>79592746.2571036</v>
      </c>
      <c r="D11" s="72">
        <v>33039353.9780641</v>
      </c>
      <c r="E11" s="72">
        <v>33942758.0823377</v>
      </c>
      <c r="F11" s="101">
        <f t="shared" si="0"/>
        <v>2.734327386889589</v>
      </c>
      <c r="G11" s="102">
        <f t="shared" si="1"/>
        <v>4.048476192543062</v>
      </c>
    </row>
    <row r="12" spans="1:7" ht="15.75">
      <c r="A12" s="100">
        <v>6</v>
      </c>
      <c r="B12" s="65" t="s">
        <v>77</v>
      </c>
      <c r="C12" s="45">
        <v>53387880.59403125</v>
      </c>
      <c r="D12" s="72">
        <v>14675247.73621875</v>
      </c>
      <c r="E12" s="72">
        <v>33665458.711707</v>
      </c>
      <c r="F12" s="101">
        <f t="shared" si="0"/>
        <v>129.4030010043381</v>
      </c>
      <c r="G12" s="102">
        <f t="shared" si="1"/>
        <v>4.015401688182448</v>
      </c>
    </row>
    <row r="13" spans="1:7" ht="15.75">
      <c r="A13" s="100">
        <v>7</v>
      </c>
      <c r="B13" s="67" t="s">
        <v>37</v>
      </c>
      <c r="C13" s="45">
        <v>36371488.2901577</v>
      </c>
      <c r="D13" s="72">
        <v>11336593.7503192</v>
      </c>
      <c r="E13" s="72">
        <v>32231962.9855384</v>
      </c>
      <c r="F13" s="101">
        <f t="shared" si="0"/>
        <v>184.31787973906057</v>
      </c>
      <c r="G13" s="102">
        <f t="shared" si="1"/>
        <v>3.8444234398789994</v>
      </c>
    </row>
    <row r="14" spans="1:7" ht="15.75">
      <c r="A14" s="100">
        <v>8</v>
      </c>
      <c r="B14" s="67" t="s">
        <v>33</v>
      </c>
      <c r="C14" s="45">
        <v>60395526.63120828</v>
      </c>
      <c r="D14" s="72">
        <v>23526138.992268186</v>
      </c>
      <c r="E14" s="70">
        <v>29158963.936931763</v>
      </c>
      <c r="F14" s="101">
        <f t="shared" si="0"/>
        <v>23.942836291644753</v>
      </c>
      <c r="G14" s="102">
        <f t="shared" si="1"/>
        <v>3.4778956680988635</v>
      </c>
    </row>
    <row r="15" spans="1:7" ht="15.75">
      <c r="A15" s="100">
        <v>9</v>
      </c>
      <c r="B15" s="67" t="s">
        <v>35</v>
      </c>
      <c r="C15" s="45">
        <v>46705286.517673224</v>
      </c>
      <c r="D15" s="72">
        <v>21004820.515175518</v>
      </c>
      <c r="E15" s="70">
        <v>28099958.985752035</v>
      </c>
      <c r="F15" s="101">
        <f t="shared" si="0"/>
        <v>33.77861984324235</v>
      </c>
      <c r="G15" s="102">
        <f t="shared" si="1"/>
        <v>3.351584296399599</v>
      </c>
    </row>
    <row r="16" spans="1:7" ht="15.75">
      <c r="A16" s="100">
        <v>10</v>
      </c>
      <c r="B16" s="67" t="s">
        <v>78</v>
      </c>
      <c r="C16" s="45">
        <v>7234879.56671875</v>
      </c>
      <c r="D16" s="70">
        <v>547636.861914062</v>
      </c>
      <c r="E16" s="72">
        <v>24617586.6303501</v>
      </c>
      <c r="F16" s="101">
        <f t="shared" si="0"/>
        <v>4395.239152512202</v>
      </c>
      <c r="G16" s="102">
        <f t="shared" si="1"/>
        <v>2.9362290815930874</v>
      </c>
    </row>
    <row r="17" spans="1:7" ht="15.75">
      <c r="A17" s="100">
        <v>11</v>
      </c>
      <c r="B17" s="67" t="s">
        <v>36</v>
      </c>
      <c r="C17" s="45">
        <v>27486074.373</v>
      </c>
      <c r="D17" s="72">
        <v>7565814.854</v>
      </c>
      <c r="E17" s="72">
        <v>19661421.36425</v>
      </c>
      <c r="F17" s="101">
        <f t="shared" si="0"/>
        <v>159.87182800085475</v>
      </c>
      <c r="G17" s="102">
        <f t="shared" si="1"/>
        <v>2.3450892267397485</v>
      </c>
    </row>
    <row r="18" spans="1:7" ht="15.75">
      <c r="A18" s="100">
        <v>12</v>
      </c>
      <c r="B18" s="67" t="s">
        <v>39</v>
      </c>
      <c r="C18" s="45">
        <v>30103178.519763276</v>
      </c>
      <c r="D18" s="103">
        <v>13237621.05154587</v>
      </c>
      <c r="E18" s="103">
        <v>17806310.70326518</v>
      </c>
      <c r="F18" s="101">
        <f t="shared" si="0"/>
        <v>34.51292066700901</v>
      </c>
      <c r="G18" s="102">
        <f t="shared" si="1"/>
        <v>2.1238234319180265</v>
      </c>
    </row>
    <row r="19" spans="1:7" ht="15.75">
      <c r="A19" s="100">
        <v>13</v>
      </c>
      <c r="B19" s="67" t="s">
        <v>43</v>
      </c>
      <c r="C19" s="45">
        <v>9882213.612030946</v>
      </c>
      <c r="D19" s="103">
        <v>1900577.511364563</v>
      </c>
      <c r="E19" s="122">
        <v>14856797.7967344</v>
      </c>
      <c r="F19" s="101">
        <f t="shared" si="0"/>
        <v>681.6991260760328</v>
      </c>
      <c r="G19" s="102">
        <f t="shared" si="1"/>
        <v>1.7720243013723584</v>
      </c>
    </row>
    <row r="20" spans="1:7" ht="15.75">
      <c r="A20" s="100">
        <v>14</v>
      </c>
      <c r="B20" s="67" t="s">
        <v>76</v>
      </c>
      <c r="C20" s="45">
        <v>27404693.660775844</v>
      </c>
      <c r="D20" s="70">
        <v>8901383.991677972</v>
      </c>
      <c r="E20" s="70">
        <v>13307475.29762392</v>
      </c>
      <c r="F20" s="101">
        <f t="shared" si="0"/>
        <v>49.49894656904212</v>
      </c>
      <c r="G20" s="102">
        <f t="shared" si="1"/>
        <v>1.5872309726450748</v>
      </c>
    </row>
    <row r="21" spans="1:7" ht="15.75">
      <c r="A21" s="100">
        <v>15</v>
      </c>
      <c r="B21" s="104" t="s">
        <v>42</v>
      </c>
      <c r="C21" s="45">
        <v>17053680.65749037</v>
      </c>
      <c r="D21" s="103">
        <v>5804065.62873552</v>
      </c>
      <c r="E21" s="70">
        <v>9978118.275415711</v>
      </c>
      <c r="F21" s="101">
        <f t="shared" si="0"/>
        <v>71.91601394055144</v>
      </c>
      <c r="G21" s="102">
        <f t="shared" si="1"/>
        <v>1.1901264530833666</v>
      </c>
    </row>
    <row r="22" spans="1:7" ht="15.75">
      <c r="A22" s="100">
        <v>16</v>
      </c>
      <c r="B22" s="67" t="s">
        <v>40</v>
      </c>
      <c r="C22" s="45">
        <v>22820855.7643808</v>
      </c>
      <c r="D22" s="72">
        <v>7348115.58640276</v>
      </c>
      <c r="E22" s="72">
        <v>8585766.63049891</v>
      </c>
      <c r="F22" s="101">
        <f t="shared" si="0"/>
        <v>16.84310799882283</v>
      </c>
      <c r="G22" s="102">
        <f t="shared" si="1"/>
        <v>1.0240556089751787</v>
      </c>
    </row>
    <row r="23" spans="1:7" ht="15.75">
      <c r="A23" s="100">
        <v>17</v>
      </c>
      <c r="B23" s="67" t="s">
        <v>41</v>
      </c>
      <c r="C23" s="45">
        <v>17119424.21723112</v>
      </c>
      <c r="D23" s="103">
        <v>6082555.60390196</v>
      </c>
      <c r="E23" s="103">
        <v>8482398.91985958</v>
      </c>
      <c r="F23" s="101">
        <f t="shared" si="0"/>
        <v>39.45452326680123</v>
      </c>
      <c r="G23" s="102">
        <f t="shared" si="1"/>
        <v>1.0117265662207313</v>
      </c>
    </row>
    <row r="24" spans="1:7" ht="15.75">
      <c r="A24" s="100">
        <v>18</v>
      </c>
      <c r="B24" s="105" t="s">
        <v>86</v>
      </c>
      <c r="C24" s="45">
        <v>16248681.352500001</v>
      </c>
      <c r="D24" s="103">
        <v>4662742.3715</v>
      </c>
      <c r="E24" s="72">
        <v>8129475.39</v>
      </c>
      <c r="F24" s="101">
        <f t="shared" si="0"/>
        <v>74.34965825454248</v>
      </c>
      <c r="G24" s="102">
        <f t="shared" si="1"/>
        <v>0.9696320933744526</v>
      </c>
    </row>
    <row r="25" spans="1:7" ht="15.75">
      <c r="A25" s="100">
        <v>19</v>
      </c>
      <c r="B25" s="104" t="s">
        <v>44</v>
      </c>
      <c r="C25" s="45">
        <v>15677822.023477</v>
      </c>
      <c r="D25" s="72">
        <v>5728725.18309282</v>
      </c>
      <c r="E25" s="72">
        <v>7864614.0995014</v>
      </c>
      <c r="F25" s="101">
        <f t="shared" si="0"/>
        <v>37.283843231164695</v>
      </c>
      <c r="G25" s="102">
        <f t="shared" si="1"/>
        <v>0.938041124063453</v>
      </c>
    </row>
    <row r="26" spans="1:7" ht="15.75">
      <c r="A26" s="100">
        <v>20</v>
      </c>
      <c r="B26" s="104" t="s">
        <v>80</v>
      </c>
      <c r="C26" s="45">
        <v>10467346.2131202</v>
      </c>
      <c r="D26" s="72">
        <v>4070384.35712408</v>
      </c>
      <c r="E26" s="72">
        <v>7852403.41233691</v>
      </c>
      <c r="F26" s="101">
        <f t="shared" si="0"/>
        <v>92.91552648077212</v>
      </c>
      <c r="G26" s="102">
        <f t="shared" si="1"/>
        <v>0.936584711000021</v>
      </c>
    </row>
    <row r="27" spans="1:7" ht="15.75">
      <c r="A27" s="100">
        <v>21</v>
      </c>
      <c r="B27" s="104" t="s">
        <v>79</v>
      </c>
      <c r="C27" s="45">
        <v>12584462.4113805</v>
      </c>
      <c r="D27" s="72">
        <v>4295609.36419426</v>
      </c>
      <c r="E27" s="72">
        <v>6213115.20052106</v>
      </c>
      <c r="F27" s="101">
        <f t="shared" si="0"/>
        <v>44.638738622511426</v>
      </c>
      <c r="G27" s="102">
        <f t="shared" si="1"/>
        <v>0.7410608445495113</v>
      </c>
    </row>
    <row r="28" spans="1:7" ht="15.75">
      <c r="A28" s="100">
        <v>22</v>
      </c>
      <c r="B28" s="104" t="s">
        <v>18</v>
      </c>
      <c r="C28" s="45">
        <v>7644677.80621443</v>
      </c>
      <c r="D28" s="72">
        <v>2509123.82604044</v>
      </c>
      <c r="E28" s="72">
        <v>4572035.87409774</v>
      </c>
      <c r="F28" s="101">
        <f t="shared" si="0"/>
        <v>82.21643055826024</v>
      </c>
      <c r="G28" s="102">
        <f t="shared" si="1"/>
        <v>0.5453233453462102</v>
      </c>
    </row>
    <row r="29" spans="1:7" ht="15.75">
      <c r="A29" s="100">
        <v>23</v>
      </c>
      <c r="B29" s="104" t="s">
        <v>45</v>
      </c>
      <c r="C29" s="45">
        <v>10414726.5566705</v>
      </c>
      <c r="D29" s="72">
        <v>3979204.59399824</v>
      </c>
      <c r="E29" s="72">
        <v>4514331.18169904</v>
      </c>
      <c r="F29" s="101">
        <f t="shared" si="0"/>
        <v>13.448079259556607</v>
      </c>
      <c r="G29" s="102">
        <f t="shared" si="1"/>
        <v>0.5384406968352242</v>
      </c>
    </row>
    <row r="30" spans="1:7" ht="15.75">
      <c r="A30" s="100">
        <v>24</v>
      </c>
      <c r="B30" s="67" t="s">
        <v>46</v>
      </c>
      <c r="C30" s="45">
        <v>3507431.65490816</v>
      </c>
      <c r="D30" s="72">
        <v>1423303.42748685</v>
      </c>
      <c r="E30" s="72">
        <v>2174318.58846163</v>
      </c>
      <c r="F30" s="101">
        <f t="shared" si="0"/>
        <v>52.765639881923136</v>
      </c>
      <c r="G30" s="102">
        <f t="shared" si="1"/>
        <v>0.25933888516181797</v>
      </c>
    </row>
    <row r="31" spans="1:7" ht="15.75">
      <c r="A31" s="100">
        <v>25</v>
      </c>
      <c r="B31" s="104" t="s">
        <v>82</v>
      </c>
      <c r="C31" s="45">
        <v>5655239.41404674</v>
      </c>
      <c r="D31" s="72">
        <v>1985682.80302137</v>
      </c>
      <c r="E31" s="72">
        <v>2109315.09825024</v>
      </c>
      <c r="F31" s="101">
        <f t="shared" si="0"/>
        <v>6.226185523727864</v>
      </c>
      <c r="G31" s="102">
        <f t="shared" si="1"/>
        <v>0.2515856824929412</v>
      </c>
    </row>
    <row r="32" spans="1:7" ht="15.75">
      <c r="A32" s="100">
        <v>26</v>
      </c>
      <c r="B32" s="67" t="s">
        <v>38</v>
      </c>
      <c r="C32" s="45">
        <v>3816745.65120739</v>
      </c>
      <c r="D32" s="72">
        <v>752470.645507441</v>
      </c>
      <c r="E32" s="72">
        <v>1184291.28472941</v>
      </c>
      <c r="F32" s="101">
        <f t="shared" si="0"/>
        <v>57.387041182286055</v>
      </c>
      <c r="G32" s="102">
        <f t="shared" si="1"/>
        <v>0.14125472831738256</v>
      </c>
    </row>
    <row r="33" spans="1:7" ht="15.75">
      <c r="A33" s="100">
        <v>27</v>
      </c>
      <c r="B33" s="67" t="s">
        <v>81</v>
      </c>
      <c r="C33" s="45">
        <v>3605850.09417871</v>
      </c>
      <c r="D33" s="72">
        <v>323535.26159375</v>
      </c>
      <c r="E33" s="72">
        <v>242926.175375</v>
      </c>
      <c r="F33" s="101">
        <f t="shared" si="0"/>
        <v>-24.9150852434649</v>
      </c>
      <c r="G33" s="102">
        <f t="shared" si="1"/>
        <v>0.028974688361078936</v>
      </c>
    </row>
    <row r="34" spans="1:7" ht="15.75">
      <c r="A34" s="64">
        <v>28</v>
      </c>
      <c r="B34" s="67" t="s">
        <v>27</v>
      </c>
      <c r="C34" s="45">
        <f>C35-SUM(C7:C33)</f>
        <v>442776384.3084369</v>
      </c>
      <c r="D34" s="171">
        <f>D38-SUM(D8:D35)</f>
        <v>215141579.56880605</v>
      </c>
      <c r="E34" s="123">
        <f>E35-SUM(E7:E33)</f>
        <v>216067282.38626134</v>
      </c>
      <c r="F34" s="124">
        <v>3.4</v>
      </c>
      <c r="G34" s="172">
        <f t="shared" si="1"/>
        <v>25.771130519397463</v>
      </c>
    </row>
    <row r="35" spans="1:7" ht="15.75">
      <c r="A35" s="106">
        <v>29</v>
      </c>
      <c r="B35" s="107" t="s">
        <v>28</v>
      </c>
      <c r="C35" s="108">
        <v>1539837067.8923786</v>
      </c>
      <c r="D35" s="154">
        <v>525498142.438709</v>
      </c>
      <c r="E35" s="154">
        <v>838408242.213633</v>
      </c>
      <c r="F35" s="75">
        <f t="shared" si="0"/>
        <v>59.54542452286972</v>
      </c>
      <c r="G35" s="162">
        <f t="shared" si="1"/>
        <v>100</v>
      </c>
    </row>
    <row r="39" ht="15.75">
      <c r="F39" s="110"/>
    </row>
  </sheetData>
  <sheetProtection/>
  <mergeCells count="2">
    <mergeCell ref="A2:G2"/>
    <mergeCell ref="A1:G1"/>
  </mergeCells>
  <conditionalFormatting sqref="D12">
    <cfRule type="cellIs" priority="3" dxfId="6" operator="notEqual">
      <formula>0</formula>
    </cfRule>
  </conditionalFormatting>
  <conditionalFormatting sqref="D12">
    <cfRule type="expression" priority="2" dxfId="10">
      <formula>$A13="Total"</formula>
    </cfRule>
  </conditionalFormatting>
  <printOptions horizontalCentered="1"/>
  <pageMargins left="0.42" right="0.31" top="0.4" bottom="0.4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25">
      <selection activeCell="F38" sqref="F38"/>
    </sheetView>
  </sheetViews>
  <sheetFormatPr defaultColWidth="9.140625" defaultRowHeight="15"/>
  <cols>
    <col min="1" max="1" width="10.140625" style="43" bestFit="1" customWidth="1"/>
    <col min="2" max="2" width="17.8515625" style="36" bestFit="1" customWidth="1"/>
    <col min="3" max="3" width="17.57421875" style="36" customWidth="1"/>
    <col min="4" max="4" width="17.28125" style="36" customWidth="1"/>
    <col min="5" max="5" width="10.00390625" style="36" customWidth="1"/>
    <col min="6" max="7" width="20.00390625" style="231" bestFit="1" customWidth="1"/>
    <col min="8" max="16384" width="9.140625" style="36" customWidth="1"/>
  </cols>
  <sheetData>
    <row r="1" spans="1:5" ht="15.75">
      <c r="A1" s="184" t="s">
        <v>88</v>
      </c>
      <c r="B1" s="184"/>
      <c r="C1" s="184"/>
      <c r="D1" s="184"/>
      <c r="E1" s="184"/>
    </row>
    <row r="2" spans="1:5" ht="15.75">
      <c r="A2" s="185" t="s">
        <v>127</v>
      </c>
      <c r="B2" s="185"/>
      <c r="C2" s="185"/>
      <c r="D2" s="185"/>
      <c r="E2" s="185"/>
    </row>
    <row r="3" spans="1:4" ht="18.75">
      <c r="A3" s="163" t="s">
        <v>89</v>
      </c>
      <c r="B3" s="37"/>
      <c r="C3" s="37"/>
      <c r="D3" s="38" t="s">
        <v>48</v>
      </c>
    </row>
    <row r="4" spans="1:7" s="143" customFormat="1" ht="30">
      <c r="A4" s="139" t="s">
        <v>0</v>
      </c>
      <c r="B4" s="140" t="s">
        <v>90</v>
      </c>
      <c r="C4" s="141" t="s">
        <v>125</v>
      </c>
      <c r="D4" s="141" t="s">
        <v>126</v>
      </c>
      <c r="E4" s="142" t="s">
        <v>56</v>
      </c>
      <c r="F4" s="196"/>
      <c r="G4" s="196"/>
    </row>
    <row r="5" spans="1:7" s="143" customFormat="1" ht="15">
      <c r="A5" s="144"/>
      <c r="B5" s="145"/>
      <c r="C5" s="146" t="s">
        <v>69</v>
      </c>
      <c r="D5" s="146" t="s">
        <v>109</v>
      </c>
      <c r="E5" s="147" t="s">
        <v>57</v>
      </c>
      <c r="F5" s="196"/>
      <c r="G5" s="196"/>
    </row>
    <row r="6" spans="1:5" ht="15.75">
      <c r="A6" s="97">
        <v>1</v>
      </c>
      <c r="B6" s="206" t="s">
        <v>91</v>
      </c>
      <c r="C6" s="208">
        <v>35.36564966888</v>
      </c>
      <c r="D6" s="208">
        <v>84.15436318286</v>
      </c>
      <c r="E6" s="131">
        <f>D6/C6*100-100</f>
        <v>137.95508910702017</v>
      </c>
    </row>
    <row r="7" spans="1:5" ht="15.75">
      <c r="A7" s="100">
        <v>2</v>
      </c>
      <c r="B7" s="207" t="s">
        <v>112</v>
      </c>
      <c r="C7" s="201">
        <v>5.60634376456</v>
      </c>
      <c r="D7" s="201">
        <v>7.33330987266</v>
      </c>
      <c r="E7" s="132">
        <f aca="true" t="shared" si="0" ref="E7:E21">D7/C7*100-100</f>
        <v>30.803785508424625</v>
      </c>
    </row>
    <row r="8" spans="1:5" ht="15.75">
      <c r="A8" s="100">
        <v>3</v>
      </c>
      <c r="B8" s="207" t="s">
        <v>92</v>
      </c>
      <c r="C8" s="201">
        <v>1.60845676431</v>
      </c>
      <c r="D8" s="201">
        <v>1.7562685553200001</v>
      </c>
      <c r="E8" s="132">
        <f t="shared" si="0"/>
        <v>9.189665167867219</v>
      </c>
    </row>
    <row r="9" spans="1:5" ht="15.75">
      <c r="A9" s="100">
        <v>4</v>
      </c>
      <c r="B9" s="207" t="s">
        <v>93</v>
      </c>
      <c r="C9" s="201">
        <v>1.17526982852</v>
      </c>
      <c r="D9" s="201">
        <v>1.53085257536</v>
      </c>
      <c r="E9" s="132">
        <f t="shared" si="0"/>
        <v>30.25541354088702</v>
      </c>
    </row>
    <row r="10" spans="1:5" ht="15.75">
      <c r="A10" s="100">
        <v>5</v>
      </c>
      <c r="B10" s="207" t="s">
        <v>96</v>
      </c>
      <c r="C10" s="201">
        <v>0.3989070503</v>
      </c>
      <c r="D10" s="201">
        <v>1.20002805654</v>
      </c>
      <c r="E10" s="132">
        <f t="shared" si="0"/>
        <v>200.82899152509668</v>
      </c>
    </row>
    <row r="11" spans="1:5" ht="15.75">
      <c r="A11" s="100">
        <v>6</v>
      </c>
      <c r="B11" s="207" t="s">
        <v>94</v>
      </c>
      <c r="C11" s="201">
        <v>0.64410153922</v>
      </c>
      <c r="D11" s="201">
        <v>0.79649152714</v>
      </c>
      <c r="E11" s="132">
        <f t="shared" si="0"/>
        <v>23.659311248431834</v>
      </c>
    </row>
    <row r="12" spans="1:5" ht="15.75">
      <c r="A12" s="100">
        <v>7</v>
      </c>
      <c r="B12" s="207" t="s">
        <v>95</v>
      </c>
      <c r="C12" s="201">
        <v>0.45533801236</v>
      </c>
      <c r="D12" s="201">
        <v>0.49496274773</v>
      </c>
      <c r="E12" s="132">
        <f t="shared" si="0"/>
        <v>8.702268269812691</v>
      </c>
    </row>
    <row r="13" spans="1:5" ht="15.75">
      <c r="A13" s="100">
        <v>8</v>
      </c>
      <c r="B13" s="207" t="s">
        <v>97</v>
      </c>
      <c r="C13" s="201">
        <v>0.45871352082</v>
      </c>
      <c r="D13" s="201">
        <v>0.49268263776</v>
      </c>
      <c r="E13" s="132">
        <f t="shared" si="0"/>
        <v>7.405300999036712</v>
      </c>
    </row>
    <row r="14" spans="1:5" ht="15.75">
      <c r="A14" s="100">
        <v>9</v>
      </c>
      <c r="B14" s="207" t="s">
        <v>99</v>
      </c>
      <c r="C14" s="201">
        <v>0.34616408613</v>
      </c>
      <c r="D14" s="201">
        <v>0.48974799012</v>
      </c>
      <c r="E14" s="132">
        <f t="shared" si="0"/>
        <v>41.47856746065733</v>
      </c>
    </row>
    <row r="15" spans="1:5" ht="15.75">
      <c r="A15" s="100">
        <v>10</v>
      </c>
      <c r="B15" s="207" t="s">
        <v>98</v>
      </c>
      <c r="C15" s="201">
        <v>0.40612322817999996</v>
      </c>
      <c r="D15" s="201">
        <v>0.45624353415999996</v>
      </c>
      <c r="E15" s="132">
        <f t="shared" si="0"/>
        <v>12.341157191281354</v>
      </c>
    </row>
    <row r="16" spans="1:5" ht="15.75">
      <c r="A16" s="100">
        <v>11</v>
      </c>
      <c r="B16" s="207" t="s">
        <v>100</v>
      </c>
      <c r="C16" s="201">
        <v>0.38706066635</v>
      </c>
      <c r="D16" s="201">
        <v>0.38162416926</v>
      </c>
      <c r="E16" s="132">
        <f t="shared" si="0"/>
        <v>-1.4045594302480993</v>
      </c>
    </row>
    <row r="17" spans="1:5" ht="15.75">
      <c r="A17" s="100">
        <v>12</v>
      </c>
      <c r="B17" s="207" t="s">
        <v>102</v>
      </c>
      <c r="C17" s="201">
        <v>0.29883266459</v>
      </c>
      <c r="D17" s="201">
        <v>0.36081095775</v>
      </c>
      <c r="E17" s="132">
        <f t="shared" si="0"/>
        <v>20.74013336026519</v>
      </c>
    </row>
    <row r="18" spans="1:5" ht="15.75">
      <c r="A18" s="100">
        <v>13</v>
      </c>
      <c r="B18" s="207" t="s">
        <v>111</v>
      </c>
      <c r="C18" s="201">
        <v>0.24671768</v>
      </c>
      <c r="D18" s="201">
        <v>0.35365116557000004</v>
      </c>
      <c r="E18" s="132">
        <f t="shared" si="0"/>
        <v>43.34244938181973</v>
      </c>
    </row>
    <row r="19" spans="1:5" ht="15.75">
      <c r="A19" s="100">
        <v>14</v>
      </c>
      <c r="B19" s="207" t="s">
        <v>101</v>
      </c>
      <c r="C19" s="201">
        <v>0.25329498576000004</v>
      </c>
      <c r="D19" s="201">
        <v>0.29111055029</v>
      </c>
      <c r="E19" s="132">
        <f t="shared" si="0"/>
        <v>14.9294564266782</v>
      </c>
    </row>
    <row r="20" spans="1:5" ht="15.75">
      <c r="A20" s="209">
        <v>15</v>
      </c>
      <c r="B20" s="133" t="s">
        <v>27</v>
      </c>
      <c r="C20" s="202">
        <f>+C21-SUM(C6:C19)</f>
        <v>2.4046349911599876</v>
      </c>
      <c r="D20" s="202">
        <f>+D21-SUM(D6:D19)</f>
        <v>2.8284244847800153</v>
      </c>
      <c r="E20" s="132">
        <f t="shared" si="0"/>
        <v>17.623859553652792</v>
      </c>
    </row>
    <row r="21" spans="1:7" s="40" customFormat="1" ht="15.75">
      <c r="A21" s="134"/>
      <c r="B21" s="135" t="s">
        <v>103</v>
      </c>
      <c r="C21" s="136">
        <v>50.05560845114</v>
      </c>
      <c r="D21" s="137">
        <v>102.92057200730001</v>
      </c>
      <c r="E21" s="138">
        <f t="shared" si="0"/>
        <v>105.6124681967701</v>
      </c>
      <c r="F21" s="232"/>
      <c r="G21" s="232"/>
    </row>
    <row r="22" spans="1:5" ht="12.75">
      <c r="A22" s="41"/>
      <c r="B22" s="42"/>
      <c r="C22" s="42"/>
      <c r="D22" s="42"/>
      <c r="E22" s="42"/>
    </row>
    <row r="24" spans="1:5" ht="15.75">
      <c r="A24" s="184" t="s">
        <v>88</v>
      </c>
      <c r="B24" s="184"/>
      <c r="C24" s="184"/>
      <c r="D24" s="184"/>
      <c r="E24" s="184"/>
    </row>
    <row r="25" spans="1:5" ht="15.75">
      <c r="A25" s="185" t="s">
        <v>127</v>
      </c>
      <c r="B25" s="185"/>
      <c r="C25" s="185"/>
      <c r="D25" s="185"/>
      <c r="E25" s="185"/>
    </row>
    <row r="26" spans="1:4" ht="18.75">
      <c r="A26" s="163" t="s">
        <v>104</v>
      </c>
      <c r="B26" s="37"/>
      <c r="C26" s="37"/>
      <c r="D26" s="38" t="s">
        <v>48</v>
      </c>
    </row>
    <row r="27" spans="1:7" s="143" customFormat="1" ht="30">
      <c r="A27" s="139" t="s">
        <v>0</v>
      </c>
      <c r="B27" s="197" t="s">
        <v>90</v>
      </c>
      <c r="C27" s="141" t="s">
        <v>125</v>
      </c>
      <c r="D27" s="199" t="s">
        <v>126</v>
      </c>
      <c r="E27" s="142" t="s">
        <v>56</v>
      </c>
      <c r="F27" s="196"/>
      <c r="G27" s="196"/>
    </row>
    <row r="28" spans="1:7" s="143" customFormat="1" ht="15">
      <c r="A28" s="144"/>
      <c r="B28" s="198"/>
      <c r="C28" s="146" t="s">
        <v>69</v>
      </c>
      <c r="D28" s="200" t="s">
        <v>109</v>
      </c>
      <c r="E28" s="147" t="s">
        <v>57</v>
      </c>
      <c r="F28" s="196"/>
      <c r="G28" s="196"/>
    </row>
    <row r="29" spans="1:8" ht="15.75">
      <c r="A29" s="203">
        <v>1</v>
      </c>
      <c r="B29" s="206" t="s">
        <v>91</v>
      </c>
      <c r="C29" s="208">
        <v>345.69928511824503</v>
      </c>
      <c r="D29" s="208">
        <v>500.039264175438</v>
      </c>
      <c r="E29" s="125">
        <f>+D29/C29*100-100</f>
        <v>44.6457327802693</v>
      </c>
      <c r="H29" s="196"/>
    </row>
    <row r="30" spans="1:8" ht="15.75">
      <c r="A30" s="204">
        <v>2</v>
      </c>
      <c r="B30" s="207" t="s">
        <v>100</v>
      </c>
      <c r="C30" s="201">
        <v>77.4622548582343</v>
      </c>
      <c r="D30" s="201">
        <v>122.19877007509699</v>
      </c>
      <c r="E30" s="126">
        <f aca="true" t="shared" si="1" ref="E30:E44">+D30/C30*100-100</f>
        <v>57.75266327934315</v>
      </c>
      <c r="F30" s="196"/>
      <c r="G30" s="196"/>
      <c r="H30" s="196"/>
    </row>
    <row r="31" spans="1:8" ht="15.75">
      <c r="A31" s="204">
        <v>3</v>
      </c>
      <c r="B31" s="207" t="s">
        <v>106</v>
      </c>
      <c r="C31" s="201">
        <v>4.96601734494788</v>
      </c>
      <c r="D31" s="201">
        <v>29.481780791695698</v>
      </c>
      <c r="E31" s="126">
        <f t="shared" si="1"/>
        <v>493.6705159052384</v>
      </c>
      <c r="F31" s="196"/>
      <c r="G31" s="196"/>
      <c r="H31" s="196"/>
    </row>
    <row r="32" spans="1:8" ht="15.75">
      <c r="A32" s="204">
        <v>4</v>
      </c>
      <c r="B32" s="207" t="s">
        <v>105</v>
      </c>
      <c r="C32" s="201">
        <v>12.4198881683919</v>
      </c>
      <c r="D32" s="201">
        <v>24.5779127053784</v>
      </c>
      <c r="E32" s="126">
        <f t="shared" si="1"/>
        <v>97.89157818609164</v>
      </c>
      <c r="F32" s="196"/>
      <c r="G32" s="196"/>
      <c r="H32" s="196"/>
    </row>
    <row r="33" spans="1:8" ht="15.75">
      <c r="A33" s="204">
        <v>5</v>
      </c>
      <c r="B33" s="207" t="s">
        <v>107</v>
      </c>
      <c r="C33" s="201">
        <v>10.0992394134758</v>
      </c>
      <c r="D33" s="201">
        <v>23.050505957399903</v>
      </c>
      <c r="E33" s="126">
        <f t="shared" si="1"/>
        <v>128.2400190121519</v>
      </c>
      <c r="F33" s="196"/>
      <c r="G33" s="196"/>
      <c r="H33" s="196"/>
    </row>
    <row r="34" spans="1:8" ht="15.75">
      <c r="A34" s="204">
        <v>6</v>
      </c>
      <c r="B34" s="207" t="s">
        <v>112</v>
      </c>
      <c r="C34" s="201">
        <v>4.795024676065</v>
      </c>
      <c r="D34" s="201">
        <v>18.883571640970302</v>
      </c>
      <c r="E34" s="126">
        <f t="shared" si="1"/>
        <v>293.8159429132898</v>
      </c>
      <c r="F34" s="196"/>
      <c r="G34" s="196"/>
      <c r="H34" s="196"/>
    </row>
    <row r="35" spans="1:8" ht="15.75">
      <c r="A35" s="204">
        <v>7</v>
      </c>
      <c r="B35" s="207" t="s">
        <v>95</v>
      </c>
      <c r="C35" s="201">
        <v>3.18796153408448</v>
      </c>
      <c r="D35" s="201">
        <v>12.9073277317932</v>
      </c>
      <c r="E35" s="126">
        <f t="shared" si="1"/>
        <v>304.87714778842</v>
      </c>
      <c r="F35" s="196"/>
      <c r="G35" s="196"/>
      <c r="H35" s="196"/>
    </row>
    <row r="36" spans="1:8" ht="15.75">
      <c r="A36" s="204">
        <v>8</v>
      </c>
      <c r="B36" s="207" t="s">
        <v>115</v>
      </c>
      <c r="C36" s="201">
        <v>4.66551735107127</v>
      </c>
      <c r="D36" s="201">
        <v>9.541429042209138</v>
      </c>
      <c r="E36" s="126">
        <f t="shared" si="1"/>
        <v>104.50956076753818</v>
      </c>
      <c r="F36" s="196"/>
      <c r="G36" s="196"/>
      <c r="H36" s="196"/>
    </row>
    <row r="37" spans="1:8" ht="15.75">
      <c r="A37" s="204">
        <v>9</v>
      </c>
      <c r="B37" s="207" t="s">
        <v>108</v>
      </c>
      <c r="C37" s="201">
        <v>3.01246621243889</v>
      </c>
      <c r="D37" s="201">
        <v>9.033301074540939</v>
      </c>
      <c r="E37" s="126">
        <f t="shared" si="1"/>
        <v>199.86397979307412</v>
      </c>
      <c r="F37" s="196"/>
      <c r="G37" s="196"/>
      <c r="H37" s="196"/>
    </row>
    <row r="38" spans="1:8" ht="15.75">
      <c r="A38" s="204">
        <v>10</v>
      </c>
      <c r="B38" s="207" t="s">
        <v>101</v>
      </c>
      <c r="C38" s="201">
        <v>2.43331559050931</v>
      </c>
      <c r="D38" s="201">
        <v>6.9899251668840305</v>
      </c>
      <c r="E38" s="126">
        <f t="shared" si="1"/>
        <v>187.25929321074995</v>
      </c>
      <c r="F38" s="196"/>
      <c r="G38" s="196"/>
      <c r="H38" s="196"/>
    </row>
    <row r="39" spans="1:8" ht="15.75">
      <c r="A39" s="204">
        <v>11</v>
      </c>
      <c r="B39" s="207" t="s">
        <v>96</v>
      </c>
      <c r="C39" s="201">
        <v>2.0611860463855</v>
      </c>
      <c r="D39" s="201">
        <v>6.73920642300097</v>
      </c>
      <c r="E39" s="126">
        <f t="shared" si="1"/>
        <v>226.9576967503179</v>
      </c>
      <c r="F39" s="196"/>
      <c r="G39" s="196"/>
      <c r="H39" s="196"/>
    </row>
    <row r="40" spans="1:8" ht="15.75">
      <c r="A40" s="204">
        <v>12</v>
      </c>
      <c r="B40" s="207" t="s">
        <v>113</v>
      </c>
      <c r="C40" s="201">
        <v>0.310771311933886</v>
      </c>
      <c r="D40" s="201">
        <v>6.41125178747115</v>
      </c>
      <c r="E40" s="126">
        <f t="shared" si="1"/>
        <v>1963.0127496565992</v>
      </c>
      <c r="F40" s="196"/>
      <c r="G40" s="196"/>
      <c r="H40" s="196"/>
    </row>
    <row r="41" spans="1:8" ht="15.75">
      <c r="A41" s="204">
        <v>13</v>
      </c>
      <c r="B41" s="207" t="s">
        <v>128</v>
      </c>
      <c r="C41" s="201">
        <v>3.5073540059355897</v>
      </c>
      <c r="D41" s="201">
        <v>5.14157392985671</v>
      </c>
      <c r="E41" s="126">
        <f t="shared" si="1"/>
        <v>46.59409689342695</v>
      </c>
      <c r="F41" s="196"/>
      <c r="G41" s="196"/>
      <c r="H41" s="196"/>
    </row>
    <row r="42" spans="1:8" ht="15.75">
      <c r="A42" s="204">
        <v>14</v>
      </c>
      <c r="B42" s="207" t="s">
        <v>110</v>
      </c>
      <c r="C42" s="201">
        <v>1.07957333824838</v>
      </c>
      <c r="D42" s="201">
        <v>5.0727453975155905</v>
      </c>
      <c r="E42" s="126">
        <f t="shared" si="1"/>
        <v>369.88427907511846</v>
      </c>
      <c r="F42" s="196"/>
      <c r="G42" s="196"/>
      <c r="H42" s="196"/>
    </row>
    <row r="43" spans="1:8" ht="15.75">
      <c r="A43" s="205">
        <v>15</v>
      </c>
      <c r="B43" s="127" t="s">
        <v>27</v>
      </c>
      <c r="C43" s="202">
        <f>+C44-SUM(C29:C42)</f>
        <v>49.79828746874176</v>
      </c>
      <c r="D43" s="202">
        <f>+D44-SUM(D29:D42)</f>
        <v>58.33967631438179</v>
      </c>
      <c r="E43" s="126">
        <f t="shared" si="1"/>
        <v>17.15197304927692</v>
      </c>
      <c r="G43" s="196"/>
      <c r="H43" s="196"/>
    </row>
    <row r="44" spans="1:7" s="40" customFormat="1" ht="15.75">
      <c r="A44" s="39"/>
      <c r="B44" s="135" t="s">
        <v>103</v>
      </c>
      <c r="C44" s="128">
        <v>525.498142438709</v>
      </c>
      <c r="D44" s="129">
        <v>838.4082422136329</v>
      </c>
      <c r="E44" s="130">
        <f t="shared" si="1"/>
        <v>59.54542452286972</v>
      </c>
      <c r="F44" s="232"/>
      <c r="G44" s="232"/>
    </row>
    <row r="45" spans="7:8" ht="15">
      <c r="G45" s="196"/>
      <c r="H45" s="196"/>
    </row>
    <row r="46" spans="7:8" ht="15">
      <c r="G46" s="196"/>
      <c r="H46" s="196"/>
    </row>
    <row r="48" spans="7:8" ht="15">
      <c r="G48" s="196"/>
      <c r="H48" s="196"/>
    </row>
  </sheetData>
  <sheetProtection/>
  <mergeCells count="4">
    <mergeCell ref="A1:E1"/>
    <mergeCell ref="A2:E2"/>
    <mergeCell ref="A24:E24"/>
    <mergeCell ref="A25:E25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TEPC</dc:creator>
  <cp:keywords/>
  <dc:description/>
  <cp:lastModifiedBy>TEPC</cp:lastModifiedBy>
  <cp:lastPrinted>2021-12-23T08:33:24Z</cp:lastPrinted>
  <dcterms:created xsi:type="dcterms:W3CDTF">2018-09-14T04:23:27Z</dcterms:created>
  <dcterms:modified xsi:type="dcterms:W3CDTF">2021-12-23T09:14:34Z</dcterms:modified>
  <cp:category/>
  <cp:version/>
  <cp:contentType/>
  <cp:contentStatus/>
</cp:coreProperties>
</file>